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é konstrukce" sheetId="3" r:id="rId3"/>
    <sheet name="03 - VRN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Bourací práce'!$C$121:$K$165</definedName>
    <definedName name="_xlnm.Print_Area" localSheetId="1">'01 - Bourací práce'!$C$4:$J$76,'01 - Bourací práce'!$C$82:$J$103,'01 - Bourací práce'!$C$109:$K$165</definedName>
    <definedName name="_xlnm.Print_Titles" localSheetId="1">'01 - Bourací práce'!$121:$121</definedName>
    <definedName name="_xlnm._FilterDatabase" localSheetId="2" hidden="1">'02 - Nové konstrukce'!$C$127:$K$259</definedName>
    <definedName name="_xlnm.Print_Area" localSheetId="2">'02 - Nové konstrukce'!$C$4:$J$76,'02 - Nové konstrukce'!$C$82:$J$109,'02 - Nové konstrukce'!$C$115:$K$259</definedName>
    <definedName name="_xlnm.Print_Titles" localSheetId="2">'02 - Nové konstrukce'!$127:$127</definedName>
    <definedName name="_xlnm._FilterDatabase" localSheetId="3" hidden="1">'03 - VRN'!$C$116:$K$122</definedName>
    <definedName name="_xlnm.Print_Area" localSheetId="3">'03 - VRN'!$C$4:$J$76,'03 - VRN'!$C$82:$J$98,'03 - VRN'!$C$104:$K$122</definedName>
    <definedName name="_xlnm.Print_Titles" localSheetId="3">'03 - VRN'!$116:$116</definedName>
    <definedName name="_xlnm.Print_Area" localSheetId="4">'Seznam figur'!$C$4:$G$27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36"/>
  <c r="BH236"/>
  <c r="BG236"/>
  <c r="BF236"/>
  <c r="T236"/>
  <c r="R236"/>
  <c r="P236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T182"/>
  <c r="R183"/>
  <c r="R182"/>
  <c r="P183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2" r="J37"/>
  <c r="J36"/>
  <c i="1" r="AY95"/>
  <c i="2" r="J35"/>
  <c i="1" r="AX95"/>
  <c i="2" r="BI165"/>
  <c r="BH165"/>
  <c r="BG165"/>
  <c r="BF165"/>
  <c r="T165"/>
  <c r="T164"/>
  <c r="R165"/>
  <c r="R164"/>
  <c r="P165"/>
  <c r="P164"/>
  <c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1" r="L90"/>
  <c r="AM90"/>
  <c r="AM89"/>
  <c r="L89"/>
  <c r="AM87"/>
  <c r="L87"/>
  <c r="L85"/>
  <c r="L84"/>
  <c i="2" r="BK152"/>
  <c r="J154"/>
  <c r="J138"/>
  <c r="BK146"/>
  <c i="3" r="J173"/>
  <c r="BK234"/>
  <c r="BK258"/>
  <c r="J180"/>
  <c r="BK205"/>
  <c r="BK193"/>
  <c r="J201"/>
  <c r="J214"/>
  <c r="J161"/>
  <c r="J258"/>
  <c i="4" r="J119"/>
  <c i="2" r="BK160"/>
  <c r="J151"/>
  <c r="J146"/>
  <c r="BK157"/>
  <c i="3" r="BK227"/>
  <c r="BK172"/>
  <c r="BK220"/>
  <c r="J253"/>
  <c r="BK153"/>
  <c r="J176"/>
  <c r="BK152"/>
  <c r="BK254"/>
  <c r="J185"/>
  <c r="J152"/>
  <c r="BK135"/>
  <c i="4" r="J120"/>
  <c i="2" r="J129"/>
  <c r="J157"/>
  <c r="BK154"/>
  <c r="J160"/>
  <c i="3" r="BK177"/>
  <c r="BK131"/>
  <c r="J153"/>
  <c r="J218"/>
  <c r="BK140"/>
  <c r="BK256"/>
  <c r="BK170"/>
  <c r="J144"/>
  <c r="BK180"/>
  <c r="BK259"/>
  <c i="4" r="J121"/>
  <c i="2" r="BK153"/>
  <c r="BK134"/>
  <c r="J152"/>
  <c i="3" r="BK201"/>
  <c r="J170"/>
  <c r="BK161"/>
  <c r="J205"/>
  <c r="J183"/>
  <c r="BK218"/>
  <c r="BK144"/>
  <c r="BK189"/>
  <c r="J236"/>
  <c i="4" r="BK120"/>
  <c i="2" r="BK151"/>
  <c r="J142"/>
  <c r="J134"/>
  <c i="1" r="AS94"/>
  <c i="3" r="J227"/>
  <c r="J171"/>
  <c r="BK163"/>
  <c r="J189"/>
  <c r="BK247"/>
  <c r="J177"/>
  <c r="J234"/>
  <c i="4" r="BK121"/>
  <c r="J122"/>
  <c i="2" r="BK138"/>
  <c r="BK125"/>
  <c r="J125"/>
  <c i="3" r="BK253"/>
  <c r="BK176"/>
  <c r="J247"/>
  <c r="J131"/>
  <c r="BK214"/>
  <c r="J167"/>
  <c r="J157"/>
  <c r="J172"/>
  <c r="J254"/>
  <c r="J246"/>
  <c r="BK157"/>
  <c r="BK185"/>
  <c i="4" r="BK122"/>
  <c i="2" r="J165"/>
  <c r="BK155"/>
  <c r="BK129"/>
  <c i="3" r="J245"/>
  <c r="BK174"/>
  <c r="BK245"/>
  <c r="J140"/>
  <c r="J174"/>
  <c r="BK236"/>
  <c r="BK167"/>
  <c r="BK183"/>
  <c r="J193"/>
  <c r="J256"/>
  <c r="J148"/>
  <c i="2" r="BK142"/>
  <c r="BK165"/>
  <c r="J153"/>
  <c r="J155"/>
  <c i="3" r="BK197"/>
  <c r="BK171"/>
  <c r="J178"/>
  <c r="J220"/>
  <c r="J197"/>
  <c r="J135"/>
  <c r="BK246"/>
  <c r="BK148"/>
  <c r="BK178"/>
  <c r="BK173"/>
  <c r="J259"/>
  <c r="J163"/>
  <c i="4" r="BK119"/>
  <c i="2" l="1" r="P150"/>
  <c i="3" r="T130"/>
  <c r="R169"/>
  <c r="R219"/>
  <c i="2" r="BK124"/>
  <c r="J124"/>
  <c r="J98"/>
  <c r="T150"/>
  <c i="3" r="R139"/>
  <c r="P169"/>
  <c r="BK235"/>
  <c r="J235"/>
  <c r="J106"/>
  <c i="2" r="R150"/>
  <c i="3" r="BK139"/>
  <c r="J139"/>
  <c r="J99"/>
  <c r="T169"/>
  <c r="P219"/>
  <c r="P255"/>
  <c i="2" r="P124"/>
  <c r="P123"/>
  <c r="P122"/>
  <c i="1" r="AU95"/>
  <c i="3" r="P139"/>
  <c r="BK169"/>
  <c r="J169"/>
  <c r="J100"/>
  <c r="BK219"/>
  <c r="J219"/>
  <c r="J105"/>
  <c r="T252"/>
  <c i="2" r="BK150"/>
  <c r="J150"/>
  <c r="J99"/>
  <c i="3" r="T139"/>
  <c r="BK184"/>
  <c r="J184"/>
  <c r="J104"/>
  <c r="T219"/>
  <c r="BK252"/>
  <c r="J252"/>
  <c r="J107"/>
  <c r="R255"/>
  <c i="2" r="R124"/>
  <c r="R123"/>
  <c r="R122"/>
  <c i="3" r="BK130"/>
  <c r="J130"/>
  <c r="J98"/>
  <c r="P184"/>
  <c r="R235"/>
  <c r="R252"/>
  <c i="4" r="BK118"/>
  <c r="J118"/>
  <c r="J97"/>
  <c i="2" r="T124"/>
  <c r="T123"/>
  <c r="T122"/>
  <c i="3" r="R130"/>
  <c r="T184"/>
  <c r="P235"/>
  <c r="P252"/>
  <c r="T255"/>
  <c i="4" r="R118"/>
  <c r="R117"/>
  <c i="3" r="P130"/>
  <c r="R184"/>
  <c r="R181"/>
  <c r="T235"/>
  <c r="BK255"/>
  <c r="J255"/>
  <c r="J108"/>
  <c i="4" r="P118"/>
  <c r="P117"/>
  <c i="1" r="AU97"/>
  <c i="4" r="T118"/>
  <c r="T117"/>
  <c i="2" r="BK164"/>
  <c r="J164"/>
  <c r="J102"/>
  <c i="3" r="BK182"/>
  <c r="J182"/>
  <c r="J103"/>
  <c i="2" r="BK159"/>
  <c r="J159"/>
  <c r="J101"/>
  <c i="3" r="BK179"/>
  <c r="J179"/>
  <c r="J101"/>
  <c i="4" r="E85"/>
  <c r="F92"/>
  <c r="BE119"/>
  <c r="J89"/>
  <c r="BE120"/>
  <c i="3" r="BK181"/>
  <c r="J181"/>
  <c r="J102"/>
  <c i="4" r="BE122"/>
  <c r="BE121"/>
  <c i="3" r="F125"/>
  <c r="BE140"/>
  <c r="BE152"/>
  <c r="BE153"/>
  <c r="BE157"/>
  <c r="BE180"/>
  <c r="BE220"/>
  <c r="BE246"/>
  <c r="BE253"/>
  <c r="BE259"/>
  <c r="E85"/>
  <c r="BE131"/>
  <c r="BE171"/>
  <c r="BE178"/>
  <c r="BE218"/>
  <c r="BE227"/>
  <c r="BE234"/>
  <c r="BE236"/>
  <c i="2" r="BK123"/>
  <c r="BK122"/>
  <c r="J122"/>
  <c r="BK158"/>
  <c r="J158"/>
  <c r="J100"/>
  <c i="3" r="BE135"/>
  <c r="BE167"/>
  <c r="BE170"/>
  <c r="BE174"/>
  <c r="BE245"/>
  <c r="BE256"/>
  <c r="BE258"/>
  <c r="J89"/>
  <c r="BE176"/>
  <c r="BE177"/>
  <c r="BE183"/>
  <c r="BE201"/>
  <c r="BE144"/>
  <c r="BE148"/>
  <c r="BE161"/>
  <c r="BE193"/>
  <c r="BE197"/>
  <c r="BE172"/>
  <c r="BE189"/>
  <c r="BE247"/>
  <c r="BE173"/>
  <c r="BE205"/>
  <c r="BE214"/>
  <c r="BE254"/>
  <c r="BE163"/>
  <c r="BE185"/>
  <c i="2" r="BE153"/>
  <c r="E85"/>
  <c r="BE146"/>
  <c r="F92"/>
  <c r="BE129"/>
  <c r="BE151"/>
  <c r="BE152"/>
  <c r="BE160"/>
  <c r="BE165"/>
  <c r="J116"/>
  <c r="BE142"/>
  <c r="BE138"/>
  <c r="BE125"/>
  <c r="BE134"/>
  <c r="BE154"/>
  <c r="BE155"/>
  <c r="BE157"/>
  <c r="J34"/>
  <c i="1" r="AW95"/>
  <c i="4" r="F34"/>
  <c i="1" r="BA97"/>
  <c i="4" r="F37"/>
  <c i="1" r="BD97"/>
  <c i="2" r="F36"/>
  <c i="1" r="BC95"/>
  <c i="2" r="J30"/>
  <c i="4" r="F36"/>
  <c i="1" r="BC97"/>
  <c i="2" r="F37"/>
  <c i="1" r="BD95"/>
  <c i="3" r="F34"/>
  <c i="1" r="BA96"/>
  <c i="3" r="F37"/>
  <c i="1" r="BD96"/>
  <c i="3" r="F36"/>
  <c i="1" r="BC96"/>
  <c i="3" r="J34"/>
  <c i="1" r="AW96"/>
  <c i="2" r="F35"/>
  <c i="1" r="BB95"/>
  <c i="3" r="F35"/>
  <c i="1" r="BB96"/>
  <c i="2" r="F34"/>
  <c i="1" r="BA95"/>
  <c i="4" r="F35"/>
  <c i="1" r="BB97"/>
  <c i="4" r="J34"/>
  <c i="1" r="AW97"/>
  <c i="3" l="1" r="R129"/>
  <c r="R128"/>
  <c r="T181"/>
  <c r="P129"/>
  <c r="P128"/>
  <c i="1" r="AU96"/>
  <c i="3" r="T129"/>
  <c r="P181"/>
  <c i="4" r="BK117"/>
  <c r="J117"/>
  <c r="J96"/>
  <c i="3" r="BK129"/>
  <c r="J129"/>
  <c r="J97"/>
  <c r="BK128"/>
  <c r="J128"/>
  <c i="1" r="AG95"/>
  <c i="2" r="J123"/>
  <c r="J97"/>
  <c r="J96"/>
  <c r="F33"/>
  <c i="1" r="AZ95"/>
  <c i="2" r="J33"/>
  <c i="1" r="AV95"/>
  <c r="AT95"/>
  <c r="AN95"/>
  <c r="AU94"/>
  <c r="BA94"/>
  <c r="AW94"/>
  <c r="AK30"/>
  <c i="4" r="F33"/>
  <c i="1" r="AZ97"/>
  <c i="3" r="F33"/>
  <c i="1" r="AZ96"/>
  <c i="3" r="J30"/>
  <c i="1" r="AG96"/>
  <c r="BC94"/>
  <c r="AY94"/>
  <c r="BD94"/>
  <c r="W33"/>
  <c i="3" r="J33"/>
  <c i="1" r="AV96"/>
  <c r="AT96"/>
  <c i="4" r="J33"/>
  <c i="1" r="AV97"/>
  <c r="AT97"/>
  <c r="BB94"/>
  <c r="W31"/>
  <c i="3" l="1" r="T128"/>
  <c i="1" r="AN96"/>
  <c i="3" r="J96"/>
  <c r="J39"/>
  <c i="2" r="J39"/>
  <c i="1" r="AX94"/>
  <c r="W30"/>
  <c i="4" r="J30"/>
  <c i="1" r="AG97"/>
  <c r="W32"/>
  <c r="AZ94"/>
  <c r="W29"/>
  <c i="4" l="1" r="J39"/>
  <c i="1" r="AG94"/>
  <c r="AK26"/>
  <c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<sst xmlns="http://schemas.openxmlformats.org/spreadsheetml/2006/main">
  <si>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</si>
  <si>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</si>
  <si>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</si>
  <si>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</si>
  <si>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</si>
  <si>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{4db3d37e-8a5e-4320-a397-da34db908b96}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</si>
  <si>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</si>
  <si>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</si>
  <si>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</si>
  <si>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</si>
  <si>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</si>
  <si>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</si>
  <si>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</si>
  <si>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</si>
  <si>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19MT098b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</si>
  <si>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</si>
  <si>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</si>
  <si>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výtahu v objektu Radnická 370/12</t>
  </si>
  <si>
    <t>KSO:</t>
  </si>
  <si>
    <t>CC-CZ:</t>
  </si>
  <si>
    <t>Místo:</t>
  </si>
  <si>
    <t>Radnická 370/12, 602 00 Brno</t>
  </si>
  <si>
    <t>Datum:</t>
  </si>
  <si>
    <t>30. 10. 2019</t>
  </si>
  <si>
    <t>Zadavatel:</t>
  </si>
  <si>
    <t>IČ:</t>
  </si>
  <si>
    <t>449 927 85</t>
  </si>
  <si>
    <t>Statutární město Brno</t>
  </si>
  <si>
    <t>DIČ:</t>
  </si>
  <si>
    <t>CZ449 927 85</t>
  </si>
  <si>
    <t>Uchazeč:</t>
  </si>
  <si>
    <t>Vyplň údaj</t>
  </si>
  <si>
    <t>Projektant:</t>
  </si>
  <si>
    <t>872 453 02</t>
  </si>
  <si>
    <t>Ing. et Ing. Pavel Vyskočil</t>
  </si>
  <si>
    <t>True</t>
  </si>
  <si>
    <t>Zpracovatel:</t>
  </si>
  <si>
    <t>253 330 46</t>
  </si>
  <si>
    <t>STAGA stavební agentura s.r.o.</t>
  </si>
  <si>
    <t>CZ253 330 46</t>
  </si>
  <si>
    <t>Poznámka:</t>
  </si>
  <si>
    <t>Rozpočet slouží pouze a výhradně pro výběr zhotovitele, nikoliv jako výrobní. 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</si>
  <si>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</si>
  <si>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</si>
  <si>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</si>
  <si>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</si>
  <si>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</si>
  <si>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</si>
  <si>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</si>
  <si>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</si>
  <si>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</si>
  <si>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</si>
  <si>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</si>
  <si>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</si>
  <si>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</si>
  <si>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</si>
  <si>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</si>
  <si>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</si>
  <si>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</si>
  <si>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</si>
  <si>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</si>
  <si>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</si>
  <si>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</si>
  <si>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</si>
  <si>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</si>
  <si>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</si>
  <si>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</si>
  <si>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</si>
  <si>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</si>
  <si>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</si>
  <si>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</si>
  <si>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</si>
  <si>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</si>
  <si>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</si>
  <si>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</si>
  <si>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</si>
  <si>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</si>
  <si>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</si>
  <si>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</si>
  <si>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</si>
  <si>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</si>
  <si>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</si>
  <si>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</si>
  <si>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</si>
  <si>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</si>
  <si>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</si>
  <si>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</si>
  <si>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</si>
  <si>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</si>
  <si>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</si>
  <si>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</si>
  <si>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{223926cc-ece7-47db-b307-a35d32a8ec30}</t>
  </si>
  <si>
    <t>2</t>
  </si>
  <si>
    <t>02</t>
  </si>
  <si>
    <t>Nové konstrukce</t>
  </si>
  <si>
    <t>{0e391306-5d2f-47f0-92b5-22cce392329d}</t>
  </si>
  <si>
    <t>03</t>
  </si>
  <si>
    <t>VRN</t>
  </si>
  <si>
    <t>{957746bc-cf26-463b-a5a7-c16841ab33cf}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</si>
  <si>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</si>
  <si>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</si>
  <si>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</si>
  <si>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</si>
  <si>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</si>
  <si>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</si>
  <si>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</si>
  <si>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</si>
  <si>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</si>
  <si>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</si>
  <si>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</si>
  <si>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</si>
  <si>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</si>
  <si>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</si>
  <si>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</si>
  <si>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</si>
  <si>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</si>
  <si>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</si>
  <si>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</si>
  <si>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</si>
  <si>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</si>
  <si>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</si>
  <si>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</si>
  <si>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</si>
  <si>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</si>
  <si>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</si>
  <si>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</si>
  <si>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</si>
  <si>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</si>
  <si>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</si>
  <si>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</si>
  <si>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</si>
  <si>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</si>
  <si>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967031732</t>
  </si>
  <si>
    <t>Přisekání plošné zdiva z cihel pálených na MV nebo MVC tl do 100 mm</t>
  </si>
  <si>
    <t>m2</t>
  </si>
  <si>
    <t>CS ÚRS 2025 01</t>
  </si>
  <si>
    <t>4</t>
  </si>
  <si>
    <t>-358030161</t>
  </si>
  <si>
    <t>VV</t>
  </si>
  <si>
    <t>Přisekání zdiva (dl * v)</t>
  </si>
  <si>
    <t>(1,38)*7,30</t>
  </si>
  <si>
    <t>Součet</t>
  </si>
  <si>
    <t>968072455</t>
  </si>
  <si>
    <t>Vybourání kovových dveřních zárubní pl do 2 m2</t>
  </si>
  <si>
    <t>206392250</t>
  </si>
  <si>
    <t>Vybourání zárubní (š * v)</t>
  </si>
  <si>
    <t>(0,99*2,05)+(1,00*2,05)+(0,96*2,05)+(0,96*2,05)</t>
  </si>
  <si>
    <t>(0,90)*2,02</t>
  </si>
  <si>
    <t>3</t>
  </si>
  <si>
    <t>971033561</t>
  </si>
  <si>
    <t>Vybourání otvorů ve zdivu cihelném pl do 1 m2 na MVC nebo MV tl do 600 mm</t>
  </si>
  <si>
    <t>m3</t>
  </si>
  <si>
    <t>-1598599859</t>
  </si>
  <si>
    <t>Vybourání otvoru (š * v)</t>
  </si>
  <si>
    <t>((1,10*2,16)-(1,00*2,10)+(1,10*2,15)-(0,98*2,10)+(1,10*2,41)-(0,94*2,10)+(1,10*2,13)-(0,95*2,10))*0,36</t>
  </si>
  <si>
    <t>974031164</t>
  </si>
  <si>
    <t>Vysekání rýh ve zdivu cihelném hl do 150 mm š do 150 mm</t>
  </si>
  <si>
    <t>m</t>
  </si>
  <si>
    <t>1029914375</t>
  </si>
  <si>
    <t>Vysekání rýh pro nové překlady (dl)</t>
  </si>
  <si>
    <t>(1,40)*3+(1,40)*3+(1,40)*3+(1,40)*3</t>
  </si>
  <si>
    <t>5</t>
  </si>
  <si>
    <t>977151118</t>
  </si>
  <si>
    <t>Jádrové vrty diamantovými korunkami do stavebních materiálů D přes 90 do 100 mm</t>
  </si>
  <si>
    <t>1860740452</t>
  </si>
  <si>
    <t>Jádrový vrt (dl * p)</t>
  </si>
  <si>
    <t>(0,20)*2</t>
  </si>
  <si>
    <t>6</t>
  </si>
  <si>
    <t>977151123</t>
  </si>
  <si>
    <t>Jádrové vrty diamantovými korunkami do stavebních materiálů D přes 130 do 150 mm</t>
  </si>
  <si>
    <t>468324300</t>
  </si>
  <si>
    <t>997</t>
  </si>
  <si>
    <t>Přesun sutě</t>
  </si>
  <si>
    <t>7</t>
  </si>
  <si>
    <t>997002611</t>
  </si>
  <si>
    <t>Nakládání suti a vybouraných hmot</t>
  </si>
  <si>
    <t>t</t>
  </si>
  <si>
    <t>1608854583</t>
  </si>
  <si>
    <t>8</t>
  </si>
  <si>
    <t>997013215</t>
  </si>
  <si>
    <t>Vnitrostaveništní doprava suti a vybouraných hmot pro budovy v přes 15 do 18 m ručně</t>
  </si>
  <si>
    <t>931368351</t>
  </si>
  <si>
    <t>997013219</t>
  </si>
  <si>
    <t>Příplatek k vnitrostaveništní dopravě suti a vybouraných hmot za zvětšenou dopravu suti ZKD 10 m</t>
  </si>
  <si>
    <t>400683003</t>
  </si>
  <si>
    <t>10</t>
  </si>
  <si>
    <t>997013501</t>
  </si>
  <si>
    <t>Odvoz suti a vybouraných hmot na skládku nebo meziskládku do 1 km se složením</t>
  </si>
  <si>
    <t>-467068317</t>
  </si>
  <si>
    <t>11</t>
  </si>
  <si>
    <t>997013509</t>
  </si>
  <si>
    <t>Příplatek k odvozu suti a vybouraných hmot na skládku ZKD 1 km přes 1 km</t>
  </si>
  <si>
    <t>71390337</t>
  </si>
  <si>
    <t>4,328*5 'Přepočtené koeficientem množství</t>
  </si>
  <si>
    <t>997013871</t>
  </si>
  <si>
    <t>Poplatek za uložení stavebního odpadu na recyklační skládce (skládkovné) směsného stavebního a demoličního kód odpadu 17 09 04</t>
  </si>
  <si>
    <t>-78088746</t>
  </si>
  <si>
    <t>PSV</t>
  </si>
  <si>
    <t>Práce a dodávky PSV</t>
  </si>
  <si>
    <t>767</t>
  </si>
  <si>
    <t>Konstrukce zámečnické</t>
  </si>
  <si>
    <t>13</t>
  </si>
  <si>
    <t>767691822</t>
  </si>
  <si>
    <t>Vyvěšení nebo zavěšení kovových křídel dveří do 2 m2</t>
  </si>
  <si>
    <t>kus</t>
  </si>
  <si>
    <t>16</t>
  </si>
  <si>
    <t>377832182</t>
  </si>
  <si>
    <t>Vyvešení křídel (p)</t>
  </si>
  <si>
    <t>1+1+1+1</t>
  </si>
  <si>
    <t>OST</t>
  </si>
  <si>
    <t>Ostatní</t>
  </si>
  <si>
    <t>14</t>
  </si>
  <si>
    <t>OST000X1</t>
  </si>
  <si>
    <t>Demontáž a ekologická likvidace stávajícího výtahu vč. strojovny a doplňků (dle PD)</t>
  </si>
  <si>
    <t>kpl</t>
  </si>
  <si>
    <t>512</t>
  </si>
  <si>
    <t>680136714</t>
  </si>
  <si>
    <t>dlažba_pl</t>
  </si>
  <si>
    <t>dlažba_sokl</t>
  </si>
  <si>
    <t>02 -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</si>
  <si>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</si>
  <si>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</si>
  <si>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</si>
  <si>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771 - Podlahy z dlaždic</t>
  </si>
  <si>
    <t xml:space="preserve">    777 - Podlahy lité</t>
  </si>
  <si>
    <t xml:space="preserve">    784 - Dokončovací práce - malby a tapety</t>
  </si>
  <si>
    <t>M - Práce a dodávky M</t>
  </si>
  <si>
    <t>Svislé a kompletní konstrukce</t>
  </si>
  <si>
    <t>317944323</t>
  </si>
  <si>
    <t>Válcované nosníky č.14 až 22 dodatečně osazované do připravených otvorů</t>
  </si>
  <si>
    <t>-1892622975</t>
  </si>
  <si>
    <t>Dodatečný překlad (dl * p * m) (m = 14,30 kg/m)</t>
  </si>
  <si>
    <t>((1,40)*3+(1,40)*3+(1,40)*3+(1,40)*3)*14,30/1000</t>
  </si>
  <si>
    <t>346244381</t>
  </si>
  <si>
    <t>Plentování jednostranné v do 200 mm válcovaných nosníků cihlami</t>
  </si>
  <si>
    <t>2086978594</t>
  </si>
  <si>
    <t>Dodatečný překlad - plentování (dl * p * v)</t>
  </si>
  <si>
    <t>((1,40*2)+(1,40*2)+(1,40*2)+(1,40*2))*0,14</t>
  </si>
  <si>
    <t>Úpravy povrchů, podlahy a osazování výplní</t>
  </si>
  <si>
    <t>612135001</t>
  </si>
  <si>
    <t>Vyrovnání podkladu vnitřních stěn maltou vápenocementovou tl do 10 mm</t>
  </si>
  <si>
    <t>-1353928617</t>
  </si>
  <si>
    <t>Omítka - vyrovnání (dl * š)</t>
  </si>
  <si>
    <t>(2,15+1,10+2,15)*0,32+(2,15+1,10+2,15)*0,32+(2,15+1,10+2,15)*0,32+(2,15+1,10+2,15)*0,32</t>
  </si>
  <si>
    <t>611142001</t>
  </si>
  <si>
    <t>Pletivo sklovláknité vnitřních stropů vtlačené do tmelu</t>
  </si>
  <si>
    <t>-714163914</t>
  </si>
  <si>
    <t>Dodatečný překlad - perlinka (dl * š)</t>
  </si>
  <si>
    <t>((0,15*3)*1,35+(0,15*3)*1,35+(0,15*3)+(0,15*3))*1,40</t>
  </si>
  <si>
    <t>612142001</t>
  </si>
  <si>
    <t>Pletivo sklovláknité vnitřních stěn vtlačené do tmelu</t>
  </si>
  <si>
    <t>391593708</t>
  </si>
  <si>
    <t>Omítka - perlinka (dl * š)</t>
  </si>
  <si>
    <t>612315213</t>
  </si>
  <si>
    <t>Vápenná hladká omítka malých ploch přes 0,25 do 1 m2 na stěnách</t>
  </si>
  <si>
    <t>-1949533600</t>
  </si>
  <si>
    <t>612315215</t>
  </si>
  <si>
    <t>Vápenná hladká omítka malých ploch přes 1 do 4 m2 na stěnách</t>
  </si>
  <si>
    <t>-208072073</t>
  </si>
  <si>
    <t>Omítka (p)</t>
  </si>
  <si>
    <t>622143003</t>
  </si>
  <si>
    <t>Montáž omítkových plastových nebo pozinkovaných rohových profilů</t>
  </si>
  <si>
    <t>740759099</t>
  </si>
  <si>
    <t>Omítka - lišta (dl)</t>
  </si>
  <si>
    <t>(2,15+1,10+2,15)+(2,15+1,10+2,15)+(2,15+1,10+2,15)+(2,15+1,10+2,15)</t>
  </si>
  <si>
    <t>M</t>
  </si>
  <si>
    <t>59051473</t>
  </si>
  <si>
    <t>profil rohový Al 90° pro suchou výstavbu a pórobeton 23x23mm</t>
  </si>
  <si>
    <t>232070386</t>
  </si>
  <si>
    <t>21,6*1,1 'Přepočtené koeficientem množství</t>
  </si>
  <si>
    <t>622143004</t>
  </si>
  <si>
    <t>Montáž omítkových samolepících začišťovacích profilů pro spojení s okenním rámem</t>
  </si>
  <si>
    <t>-2145055752</t>
  </si>
  <si>
    <t>59051476</t>
  </si>
  <si>
    <t>profil napojovací okenní PVC s výztužnou tkaninou 9mm</t>
  </si>
  <si>
    <t>-348003840</t>
  </si>
  <si>
    <t>953943211</t>
  </si>
  <si>
    <t>Osazování hasicího přístroje</t>
  </si>
  <si>
    <t>-957632630</t>
  </si>
  <si>
    <t>44932114</t>
  </si>
  <si>
    <t>přístroj hasicí ruční práškový PG 6 LE</t>
  </si>
  <si>
    <t>-1383637923</t>
  </si>
  <si>
    <t>943211112</t>
  </si>
  <si>
    <t>Montáž lešení prostorového rámového lehkého s podlahami zatížení do 200 kg/m2 v přes 10 do 25 m</t>
  </si>
  <si>
    <t>-986695528</t>
  </si>
  <si>
    <t>15</t>
  </si>
  <si>
    <t>943211119</t>
  </si>
  <si>
    <t>Příplatek k lešení prostorovému rámovému lehkému s podlahami za půdorysnou plochu do 6 m2</t>
  </si>
  <si>
    <t>258158562</t>
  </si>
  <si>
    <t>943211212</t>
  </si>
  <si>
    <t>Příplatek k lešení prostorovému rámovému lehkému s podlahami do 200 kg/m2 v přes 10 do 25 m za každý den použití</t>
  </si>
  <si>
    <t>1542690875</t>
  </si>
  <si>
    <t>25*14 'Přepočtené koeficientem množství</t>
  </si>
  <si>
    <t>17</t>
  </si>
  <si>
    <t>943211812</t>
  </si>
  <si>
    <t>Demontáž lešení prostorového rámového lehkého s podlahami zatížení do 200 kg/m2 v přes 10 do 25 m</t>
  </si>
  <si>
    <t>-1550965316</t>
  </si>
  <si>
    <t>18</t>
  </si>
  <si>
    <t>949101111</t>
  </si>
  <si>
    <t>Lešení pomocné pro objekty pozemních staveb s lešeňovou podlahou v do 1,9 m zatížení do 150 kg/m2</t>
  </si>
  <si>
    <t>1962512199</t>
  </si>
  <si>
    <t>19</t>
  </si>
  <si>
    <t>952901111</t>
  </si>
  <si>
    <t>Vyčištění budov bytové a občanské výstavby při výšce podlaží do 4 m</t>
  </si>
  <si>
    <t>-1039295788</t>
  </si>
  <si>
    <t>998</t>
  </si>
  <si>
    <t>Přesun hmot</t>
  </si>
  <si>
    <t>20</t>
  </si>
  <si>
    <t>998018003</t>
  </si>
  <si>
    <t>Přesun hmot pro budovy ruční pro budovy v přes 12 do 24 m</t>
  </si>
  <si>
    <t>-394894779</t>
  </si>
  <si>
    <t>767000X1</t>
  </si>
  <si>
    <t>D+M dveře ocelové 800x1970 mm vč. zárubně, kování a povrchové úpravy (dle PD)</t>
  </si>
  <si>
    <t>-539002332</t>
  </si>
  <si>
    <t>771</t>
  </si>
  <si>
    <t>Podlahy z dlaždic</t>
  </si>
  <si>
    <t>22</t>
  </si>
  <si>
    <t>771111011</t>
  </si>
  <si>
    <t>Vysátí podkladu před pokládkou dlažby</t>
  </si>
  <si>
    <t>1516824943</t>
  </si>
  <si>
    <t>Souvrství podlahy - dlažba, příprava (pl)</t>
  </si>
  <si>
    <t>(dlažba_pl)</t>
  </si>
  <si>
    <t>23</t>
  </si>
  <si>
    <t>771121011</t>
  </si>
  <si>
    <t>Nátěr penetrační na podlahu</t>
  </si>
  <si>
    <t>-281153892</t>
  </si>
  <si>
    <t>Souvrství podlahy - dlažba, penetrace (pl)</t>
  </si>
  <si>
    <t>24</t>
  </si>
  <si>
    <t>771151011</t>
  </si>
  <si>
    <t>Samonivelační stěrka podlah pevnosti 20 MPa tl 3 mm</t>
  </si>
  <si>
    <t>-951101934</t>
  </si>
  <si>
    <t>Souvrství podlahy - dlažba, vyrovnání (pl)</t>
  </si>
  <si>
    <t>25</t>
  </si>
  <si>
    <t>771474112</t>
  </si>
  <si>
    <t>Montáž soklů z dlaždic keramických rovných lepených cementovým flexibilním lepidlem v přes 65 do 90 mm</t>
  </si>
  <si>
    <t>-1705992207</t>
  </si>
  <si>
    <t>Souvrství podlahy - dlažba, sokl (dl)</t>
  </si>
  <si>
    <t>(0,50)+(0,50)+(0,50)+(0,50)</t>
  </si>
  <si>
    <t>26</t>
  </si>
  <si>
    <t>771573912</t>
  </si>
  <si>
    <t>Výměna dlaždice keramické lepené velikosti přes 6 do 9 ks/m2</t>
  </si>
  <si>
    <t>1398539972</t>
  </si>
  <si>
    <t>Doplnění dlažby (předpokládaný p)</t>
  </si>
  <si>
    <t>10+10+10+10</t>
  </si>
  <si>
    <t>27</t>
  </si>
  <si>
    <t>597610X1</t>
  </si>
  <si>
    <t>dlažba identická se stávající (dle PD)</t>
  </si>
  <si>
    <t>32</t>
  </si>
  <si>
    <t>1794900191</t>
  </si>
  <si>
    <t>Doplnění dlažby (předpokládaná pl)</t>
  </si>
  <si>
    <t>1,00+1,00+1,00+1,00</t>
  </si>
  <si>
    <t>Mezisoučet</t>
  </si>
  <si>
    <t>Sokl (dl * v)</t>
  </si>
  <si>
    <t>(dlažba_sokl)*0,10</t>
  </si>
  <si>
    <t>4,2*1,1 'Přepočtené koeficientem množství</t>
  </si>
  <si>
    <t>28</t>
  </si>
  <si>
    <t>771591115</t>
  </si>
  <si>
    <t>Podlahy spárování silikonem</t>
  </si>
  <si>
    <t>-1716726826</t>
  </si>
  <si>
    <t>Souvrství podlahy - dlažba, dilatace (dl)</t>
  </si>
  <si>
    <t>(dlažba_sokl)</t>
  </si>
  <si>
    <t>29</t>
  </si>
  <si>
    <t>998771123</t>
  </si>
  <si>
    <t>Přesun hmot tonážní pro podlahy z dlaždic ruční v objektech v přes 12 do 24 m</t>
  </si>
  <si>
    <t>-611917826</t>
  </si>
  <si>
    <t>777</t>
  </si>
  <si>
    <t>Podlahy lité</t>
  </si>
  <si>
    <t>30</t>
  </si>
  <si>
    <t>777131109</t>
  </si>
  <si>
    <t>Penetrační epoxidový nátěr podlahy na podklad znečištěný olejem</t>
  </si>
  <si>
    <t>-1565510374</t>
  </si>
  <si>
    <t>Nátěr podlahy - penetrace (dl * š)</t>
  </si>
  <si>
    <t>šachta</t>
  </si>
  <si>
    <t>(1,40*1,23)</t>
  </si>
  <si>
    <t>strojovna</t>
  </si>
  <si>
    <t>(2,37*2,17)</t>
  </si>
  <si>
    <t>31</t>
  </si>
  <si>
    <t>777611141</t>
  </si>
  <si>
    <t>Krycí epoxidový chemicky odolný nátěr antistatické podlahy</t>
  </si>
  <si>
    <t>-53886259</t>
  </si>
  <si>
    <t>Nátěr podlahy - epoxid (dl * š)</t>
  </si>
  <si>
    <t>998777123</t>
  </si>
  <si>
    <t>Přesun hmot tonážní pro podlahy lité ruční v objektech v přes 12 do 24 m</t>
  </si>
  <si>
    <t>168089980</t>
  </si>
  <si>
    <t>784</t>
  </si>
  <si>
    <t>Dokončovací práce - malby a tapety</t>
  </si>
  <si>
    <t>33</t>
  </si>
  <si>
    <t>784111001</t>
  </si>
  <si>
    <t>Oprášení (ometení ) podkladu v místnostech v do 3,80 m</t>
  </si>
  <si>
    <t>-1049276276</t>
  </si>
  <si>
    <t>Malba stěn (dl * v)</t>
  </si>
  <si>
    <t>nástupiště</t>
  </si>
  <si>
    <t>(1,53)*3,24+(1,44)*3,01+(1,43)*3,43+(1,61)*3,56</t>
  </si>
  <si>
    <t>(1,38*2+1,21*2)*15,22</t>
  </si>
  <si>
    <t>(2,54*2+3,03*2)*2,52</t>
  </si>
  <si>
    <t>34</t>
  </si>
  <si>
    <t>784181111</t>
  </si>
  <si>
    <t>Základní silikátová jednonásobná bezbarvá penetrace podkladu v místnostech v do 3,80 m</t>
  </si>
  <si>
    <t>-1588935709</t>
  </si>
  <si>
    <t>35</t>
  </si>
  <si>
    <t>784211101</t>
  </si>
  <si>
    <t>Dvojnásobné bílé malby ze směsí za mokra výborně oděruvzdorných v místnostech v do 3,80 m</t>
  </si>
  <si>
    <t>172857501</t>
  </si>
  <si>
    <t>36</t>
  </si>
  <si>
    <t>784211141</t>
  </si>
  <si>
    <t>Příplatek k cenám 2x maleb ze směsí za mokra oděruvzdorných za provádění pl do 5 m2</t>
  </si>
  <si>
    <t>1763590288</t>
  </si>
  <si>
    <t>Práce a dodávky M</t>
  </si>
  <si>
    <t>37</t>
  </si>
  <si>
    <t>M000X1</t>
  </si>
  <si>
    <t>D+M nový přívod včetně jištění (dle PD)</t>
  </si>
  <si>
    <t>64</t>
  </si>
  <si>
    <t>1565098904</t>
  </si>
  <si>
    <t>38</t>
  </si>
  <si>
    <t>M000X2</t>
  </si>
  <si>
    <t>D+M LED svítidla před nástupištěm (dle PD)</t>
  </si>
  <si>
    <t>-1721936773</t>
  </si>
  <si>
    <t>39</t>
  </si>
  <si>
    <t>D+M výtah vč. doplňků (dle PD)</t>
  </si>
  <si>
    <t>-601150320</t>
  </si>
  <si>
    <t>P</t>
  </si>
  <si>
    <t>Poznámka k položce:_x000d_
Doplňky: Stop tlačítko do prohlubně, zásuvka do prohlubně a k tomu elektroinstalace. Žebřík do prohlubně. Slaboproudá elektroinstalace pro komunikační vedení. Nový záložní zdroj včetně příslušenství, podružný rozvaděč, UPS. Montážní nosník v šachtě. Dodávka a osazení informačních tabulek (výtah není evakuační, nepoužívat v případě požáru apod.). Prostupy utěsnění ucpávkami s požární odolností.</t>
  </si>
  <si>
    <t>40</t>
  </si>
  <si>
    <t>OST000X2</t>
  </si>
  <si>
    <t>Stavební přípomoc</t>
  </si>
  <si>
    <t>1768386120</t>
  </si>
  <si>
    <t>41</t>
  </si>
  <si>
    <t>OST000X3</t>
  </si>
  <si>
    <t>D+M provedení trámové výměny ve stropu na šachtou (dle PD)</t>
  </si>
  <si>
    <t>-2107536159</t>
  </si>
  <si>
    <t>03 - VRN</t>
  </si>
  <si>
    <t>VRN - Vedlejší rozpočtové náklady</t>
  </si>
  <si>
    <t>Vedlejší rozpočtové náklady</t>
  </si>
  <si>
    <t>VRN000X1</t>
  </si>
  <si>
    <t>Zařízení staveniště</t>
  </si>
  <si>
    <t>1238558182</t>
  </si>
  <si>
    <t>VRN000X2</t>
  </si>
  <si>
    <t>Ztížené provozní vlivy</t>
  </si>
  <si>
    <t>580460805</t>
  </si>
  <si>
    <t>VRN000X3</t>
  </si>
  <si>
    <t>Přesun kapacit</t>
  </si>
  <si>
    <t>-1479573725</t>
  </si>
  <si>
    <t>VRN000X4</t>
  </si>
  <si>
    <t>Inženýrská činnost</t>
  </si>
  <si>
    <t>418508711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</si>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</sst>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19MT098b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Výměna výtahu v objektu Radnická 370/12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Radnická 370/12, 602 00 Brno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30. 10. 2019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Brno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et Ing. Pavel Vyskočil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>STAGA stavební agentura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Bourací práce'!J30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'01 - Bourací práce'!P122</f>
        <v>0</v>
      </c>
      <c r="AV95" s="129">
        <f>'01 - Bourací práce'!J33</f>
        <v>0</v>
      </c>
      <c r="AW95" s="129">
        <f>'01 - Bourací práce'!J34</f>
        <v>0</v>
      </c>
      <c r="AX95" s="129">
        <f>'01 - Bourací práce'!J35</f>
        <v>0</v>
      </c>
      <c r="AY95" s="129">
        <f>'01 - Bourací práce'!J36</f>
        <v>0</v>
      </c>
      <c r="AZ95" s="129">
        <f>'01 - Bourací práce'!F33</f>
        <v>0</v>
      </c>
      <c r="BA95" s="129">
        <f>'01 - Bourací práce'!F34</f>
        <v>0</v>
      </c>
      <c r="BB95" s="129">
        <f>'01 - Bourací práce'!F35</f>
        <v>0</v>
      </c>
      <c r="BC95" s="129">
        <f>'01 - Bourací práce'!F36</f>
        <v>0</v>
      </c>
      <c r="BD95" s="131">
        <f>'01 - Bourací práce'!F37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Nové konstrukce'!J30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'02 - Nové konstrukce'!P128</f>
        <v>0</v>
      </c>
      <c r="AV96" s="129">
        <f>'02 - Nové konstrukce'!J33</f>
        <v>0</v>
      </c>
      <c r="AW96" s="129">
        <f>'02 - Nové konstrukce'!J34</f>
        <v>0</v>
      </c>
      <c r="AX96" s="129">
        <f>'02 - Nové konstrukce'!J35</f>
        <v>0</v>
      </c>
      <c r="AY96" s="129">
        <f>'02 - Nové konstrukce'!J36</f>
        <v>0</v>
      </c>
      <c r="AZ96" s="129">
        <f>'02 - Nové konstrukce'!F33</f>
        <v>0</v>
      </c>
      <c r="BA96" s="129">
        <f>'02 - Nové konstrukce'!F34</f>
        <v>0</v>
      </c>
      <c r="BB96" s="129">
        <f>'02 - Nové konstrukce'!F35</f>
        <v>0</v>
      </c>
      <c r="BC96" s="129">
        <f>'02 - Nové konstrukce'!F36</f>
        <v>0</v>
      </c>
      <c r="BD96" s="131">
        <f>'02 - Nové konstrukce'!F37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</v>
      </c>
      <c r="CM96" s="132" t="s">
        <v>92</v>
      </c>
    </row>
    <row r="97" s="7" customFormat="1" ht="16.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VRN'!J30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33">
        <v>0</v>
      </c>
      <c r="AT97" s="134">
        <f>ROUND(SUM(AV97:AW97),2)</f>
        <v>0</v>
      </c>
      <c r="AU97" s="135">
        <f>'03 - VRN'!P117</f>
        <v>0</v>
      </c>
      <c r="AV97" s="134">
        <f>'03 - VRN'!J33</f>
        <v>0</v>
      </c>
      <c r="AW97" s="134">
        <f>'03 - VRN'!J34</f>
        <v>0</v>
      </c>
      <c r="AX97" s="134">
        <f>'03 - VRN'!J35</f>
        <v>0</v>
      </c>
      <c r="AY97" s="134">
        <f>'03 - VRN'!J36</f>
        <v>0</v>
      </c>
      <c r="AZ97" s="134">
        <f>'03 - VRN'!F33</f>
        <v>0</v>
      </c>
      <c r="BA97" s="134">
        <f>'03 - VRN'!F34</f>
        <v>0</v>
      </c>
      <c r="BB97" s="134">
        <f>'03 - VRN'!F35</f>
        <v>0</v>
      </c>
      <c r="BC97" s="134">
        <f>'03 - VRN'!F36</f>
        <v>0</v>
      </c>
      <c r="BD97" s="136">
        <f>'03 - VRN'!F37</f>
        <v>0</v>
      </c>
      <c r="BE97" s="7"/>
      <c r="BT97" s="132" t="s">
        <v>90</v>
      </c>
      <c r="BV97" s="132" t="s">
        <v>84</v>
      </c>
      <c r="BW97" s="132" t="s">
        <v>98</v>
      </c>
      <c r="BX97" s="132" t="s">
        <v>5</v>
      </c>
      <c r="CL97" s="132" t="s">
        <v>1</v>
      </c>
      <c r="CM97" s="132" t="s">
        <v>92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BAjCy5b1udObdTUJQymkhKtPl6atTAX794DQPp+eRUgTBA8S9Q20W7FFUXZ83mC67UQbdGUrNBARSTi+iWDCuw==" hashValue="m00I95Xm+3LYeRORudZgT4pQK/wKJTpCy/ybHvOe/vuTcSnAwwQMIfCE7w2IrHup8QYwq6GZ1zJ4jIJbm8qj9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Bourací práce'!C2" display="/"/>
    <hyperlink ref="A96" location="'02 - Nové konstrukce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Výměna výtahu v objektu Radnická 370/12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6"/>
      <c r="B27" s="147"/>
      <c r="C27" s="146"/>
      <c r="D27" s="146"/>
      <c r="E27" s="148" t="s">
        <v>41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ROUND((SUM(BE122:BE165)),  2)</f>
        <v>0</v>
      </c>
      <c r="G33" s="39"/>
      <c r="H33" s="39"/>
      <c r="I33" s="156">
        <v>0.20999999999999999</v>
      </c>
      <c r="J33" s="155">
        <f>ROUND(((SUM(BE122:BE165))*I33),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ROUND((SUM(BF122:BF165)),  2)</f>
        <v>0</v>
      </c>
      <c r="G34" s="39"/>
      <c r="H34" s="39"/>
      <c r="I34" s="156">
        <v>0.12</v>
      </c>
      <c r="J34" s="155">
        <f>ROUND(((SUM(BF122:BF165))*I34),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ROUND((SUM(BG122:BG165)),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ROUND((SUM(BH122:BH165)),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ROUND((SUM(BI122:BI165)),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Výměna výtahu v objektu Radnická 370/12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Bourací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Radnická 370/12, 602 00 Brno</v>
      </c>
      <c r="G89" s="41"/>
      <c r="H89" s="41"/>
      <c r="I89" s="33" t="s">
        <v>22</v>
      </c>
      <c r="J89" s="80" t="str">
        <f>IF(J12="","",J12)</f>
        <v>30. 10. 2019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et Ing. Pavel Vyskočil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110</v>
      </c>
      <c r="E100" s="183"/>
      <c r="F100" s="183"/>
      <c r="G100" s="183"/>
      <c r="H100" s="183"/>
      <c r="I100" s="183"/>
      <c r="J100" s="184">
        <f>J158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J159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112</v>
      </c>
      <c r="E102" s="183"/>
      <c r="F102" s="183"/>
      <c r="G102" s="183"/>
      <c r="H102" s="183"/>
      <c r="I102" s="183"/>
      <c r="J102" s="184">
        <f>J164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Výměna výtahu v objektu Radnická 370/12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01 - Bourací práce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Radnická 370/12, 602 00 Brno</v>
      </c>
      <c r="G116" s="41"/>
      <c r="H116" s="41"/>
      <c r="I116" s="33" t="s">
        <v>22</v>
      </c>
      <c r="J116" s="80" t="str">
        <f>IF(J12="","",J12)</f>
        <v>30. 10. 2019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Statutární město Brno</v>
      </c>
      <c r="G118" s="41"/>
      <c r="H118" s="41"/>
      <c r="I118" s="33" t="s">
        <v>32</v>
      </c>
      <c r="J118" s="37" t="str">
        <f>E21</f>
        <v>Ing. et Ing. Pavel Vyskočil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36</v>
      </c>
      <c r="J119" s="37" t="str">
        <f>E24</f>
        <v>STAGA stavební agentura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114</v>
      </c>
      <c r="D121" s="195" t="s">
        <v>67</v>
      </c>
      <c r="E121" s="195" t="s">
        <v>63</v>
      </c>
      <c r="F121" s="195" t="s">
        <v>64</v>
      </c>
      <c r="G121" s="195" t="s">
        <v>115</v>
      </c>
      <c r="H121" s="195" t="s">
        <v>116</v>
      </c>
      <c r="I121" s="195" t="s">
        <v>117</v>
      </c>
      <c r="J121" s="195" t="s">
        <v>104</v>
      </c>
      <c r="K121" s="196" t="s">
        <v>118</v>
      </c>
      <c r="L121" s="197"/>
      <c r="M121" s="101" t="s">
        <v>1</v>
      </c>
      <c r="N121" s="102" t="s">
        <v>46</v>
      </c>
      <c r="O121" s="102" t="s">
        <v>119</v>
      </c>
      <c r="P121" s="102" t="s">
        <v>120</v>
      </c>
      <c r="Q121" s="102" t="s">
        <v>121</v>
      </c>
      <c r="R121" s="102" t="s">
        <v>122</v>
      </c>
      <c r="S121" s="102" t="s">
        <v>123</v>
      </c>
      <c r="T121" s="103" t="s">
        <v>124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125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P123+P158+P164</f>
        <v>0</v>
      </c>
      <c r="Q122" s="105"/>
      <c r="R122" s="200">
        <f>R123+R158+R164</f>
        <v>0.00108</v>
      </c>
      <c r="S122" s="105"/>
      <c r="T122" s="201">
        <f>T123+T158+T164</f>
        <v>4.3275260000000006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106</v>
      </c>
      <c r="BK122" s="202">
        <f>BK123+BK158+BK164</f>
        <v>0</v>
      </c>
    </row>
    <row r="123" s="12" customFormat="1" ht="25.92" customHeight="1">
      <c r="A123" s="12"/>
      <c r="B123" s="203"/>
      <c r="C123" s="204"/>
      <c r="D123" s="205" t="s">
        <v>81</v>
      </c>
      <c r="E123" s="206" t="s">
        <v>126</v>
      </c>
      <c r="F123" s="206" t="s">
        <v>127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P124+P150</f>
        <v>0</v>
      </c>
      <c r="Q123" s="211"/>
      <c r="R123" s="212">
        <f>R124+R150</f>
        <v>0.00108</v>
      </c>
      <c r="S123" s="211"/>
      <c r="T123" s="213">
        <f>T124+T150</f>
        <v>4.3275260000000006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81</v>
      </c>
      <c r="AU123" s="215" t="s">
        <v>82</v>
      </c>
      <c r="AY123" s="214" t="s">
        <v>128</v>
      </c>
      <c r="BK123" s="216">
        <f>BK124+BK150</f>
        <v>0</v>
      </c>
    </row>
    <row r="124" s="12" customFormat="1" ht="22.8" customHeight="1">
      <c r="A124" s="12"/>
      <c r="B124" s="203"/>
      <c r="C124" s="204"/>
      <c r="D124" s="205" t="s">
        <v>81</v>
      </c>
      <c r="E124" s="217" t="s">
        <v>129</v>
      </c>
      <c r="F124" s="217" t="s">
        <v>130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SUM(P125:P149)</f>
        <v>0</v>
      </c>
      <c r="Q124" s="211"/>
      <c r="R124" s="212">
        <f>SUM(R125:R149)</f>
        <v>0.00108</v>
      </c>
      <c r="S124" s="211"/>
      <c r="T124" s="213">
        <f>SUM(T125:T149)</f>
        <v>4.3275260000000006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90</v>
      </c>
      <c r="AT124" s="215" t="s">
        <v>81</v>
      </c>
      <c r="AU124" s="215" t="s">
        <v>90</v>
      </c>
      <c r="AY124" s="214" t="s">
        <v>128</v>
      </c>
      <c r="BK124" s="216">
        <f>SUM(BK125:BK149)</f>
        <v>0</v>
      </c>
    </row>
    <row r="125" s="2" customFormat="1" ht="24.15" customHeight="1">
      <c r="A125" s="39"/>
      <c r="B125" s="40"/>
      <c r="C125" s="219" t="s">
        <v>90</v>
      </c>
      <c r="D125" s="219" t="s">
        <v>131</v>
      </c>
      <c r="E125" s="220" t="s">
        <v>132</v>
      </c>
      <c r="F125" s="221" t="s">
        <v>133</v>
      </c>
      <c r="G125" s="222" t="s">
        <v>134</v>
      </c>
      <c r="H125" s="223">
        <v>10.074</v>
      </c>
      <c r="I125" s="224"/>
      <c r="J125" s="225">
        <f>ROUND(I125*H125,2)</f>
        <v>0</v>
      </c>
      <c r="K125" s="221" t="s">
        <v>135</v>
      </c>
      <c r="L125" s="45"/>
      <c r="M125" s="226" t="s">
        <v>1</v>
      </c>
      <c r="N125" s="227" t="s">
        <v>47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0.183</v>
      </c>
      <c r="T125" s="229">
        <f>S125*H125</f>
        <v>1.843542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136</v>
      </c>
      <c r="AT125" s="230" t="s">
        <v>131</v>
      </c>
      <c r="AU125" s="230" t="s">
        <v>92</v>
      </c>
      <c r="AY125" s="18" t="s">
        <v>128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90</v>
      </c>
      <c r="BK125" s="231">
        <f>ROUND(I125*H125,2)</f>
        <v>0</v>
      </c>
      <c r="BL125" s="18" t="s">
        <v>136</v>
      </c>
      <c r="BM125" s="230" t="s">
        <v>137</v>
      </c>
    </row>
    <row r="126" s="13" customFormat="1">
      <c r="A126" s="13"/>
      <c r="B126" s="232"/>
      <c r="C126" s="233"/>
      <c r="D126" s="234" t="s">
        <v>138</v>
      </c>
      <c r="E126" s="235" t="s">
        <v>1</v>
      </c>
      <c r="F126" s="236" t="s">
        <v>139</v>
      </c>
      <c r="G126" s="233"/>
      <c r="H126" s="235" t="s">
        <v>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138</v>
      </c>
      <c r="AU126" s="242" t="s">
        <v>92</v>
      </c>
      <c r="AV126" s="13" t="s">
        <v>90</v>
      </c>
      <c r="AW126" s="13" t="s">
        <v>35</v>
      </c>
      <c r="AX126" s="13" t="s">
        <v>82</v>
      </c>
      <c r="AY126" s="242" t="s">
        <v>128</v>
      </c>
    </row>
    <row r="127" s="14" customFormat="1">
      <c r="A127" s="14"/>
      <c r="B127" s="243"/>
      <c r="C127" s="244"/>
      <c r="D127" s="234" t="s">
        <v>138</v>
      </c>
      <c r="E127" s="245" t="s">
        <v>1</v>
      </c>
      <c r="F127" s="246" t="s">
        <v>140</v>
      </c>
      <c r="G127" s="244"/>
      <c r="H127" s="247">
        <v>10.074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138</v>
      </c>
      <c r="AU127" s="253" t="s">
        <v>92</v>
      </c>
      <c r="AV127" s="14" t="s">
        <v>92</v>
      </c>
      <c r="AW127" s="14" t="s">
        <v>35</v>
      </c>
      <c r="AX127" s="14" t="s">
        <v>82</v>
      </c>
      <c r="AY127" s="253" t="s">
        <v>128</v>
      </c>
    </row>
    <row r="128" s="15" customFormat="1">
      <c r="A128" s="15"/>
      <c r="B128" s="254"/>
      <c r="C128" s="255"/>
      <c r="D128" s="234" t="s">
        <v>138</v>
      </c>
      <c r="E128" s="256" t="s">
        <v>1</v>
      </c>
      <c r="F128" s="257" t="s">
        <v>141</v>
      </c>
      <c r="G128" s="255"/>
      <c r="H128" s="258">
        <v>10.074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138</v>
      </c>
      <c r="AU128" s="264" t="s">
        <v>92</v>
      </c>
      <c r="AV128" s="15" t="s">
        <v>136</v>
      </c>
      <c r="AW128" s="15" t="s">
        <v>35</v>
      </c>
      <c r="AX128" s="15" t="s">
        <v>90</v>
      </c>
      <c r="AY128" s="264" t="s">
        <v>128</v>
      </c>
    </row>
    <row r="129" s="2" customFormat="1" ht="21.75" customHeight="1">
      <c r="A129" s="39"/>
      <c r="B129" s="40"/>
      <c r="C129" s="219" t="s">
        <v>92</v>
      </c>
      <c r="D129" s="219" t="s">
        <v>131</v>
      </c>
      <c r="E129" s="220" t="s">
        <v>142</v>
      </c>
      <c r="F129" s="221" t="s">
        <v>143</v>
      </c>
      <c r="G129" s="222" t="s">
        <v>134</v>
      </c>
      <c r="H129" s="223">
        <v>9.8339999999999996</v>
      </c>
      <c r="I129" s="224"/>
      <c r="J129" s="225">
        <f>ROUND(I129*H129,2)</f>
        <v>0</v>
      </c>
      <c r="K129" s="221" t="s">
        <v>135</v>
      </c>
      <c r="L129" s="45"/>
      <c r="M129" s="226" t="s">
        <v>1</v>
      </c>
      <c r="N129" s="227" t="s">
        <v>47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0.075999999999999998</v>
      </c>
      <c r="T129" s="229">
        <f>S129*H129</f>
        <v>0.74738399999999994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136</v>
      </c>
      <c r="AT129" s="230" t="s">
        <v>131</v>
      </c>
      <c r="AU129" s="230" t="s">
        <v>92</v>
      </c>
      <c r="AY129" s="18" t="s">
        <v>128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90</v>
      </c>
      <c r="BK129" s="231">
        <f>ROUND(I129*H129,2)</f>
        <v>0</v>
      </c>
      <c r="BL129" s="18" t="s">
        <v>136</v>
      </c>
      <c r="BM129" s="230" t="s">
        <v>144</v>
      </c>
    </row>
    <row r="130" s="13" customFormat="1">
      <c r="A130" s="13"/>
      <c r="B130" s="232"/>
      <c r="C130" s="233"/>
      <c r="D130" s="234" t="s">
        <v>138</v>
      </c>
      <c r="E130" s="235" t="s">
        <v>1</v>
      </c>
      <c r="F130" s="236" t="s">
        <v>145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138</v>
      </c>
      <c r="AU130" s="242" t="s">
        <v>92</v>
      </c>
      <c r="AV130" s="13" t="s">
        <v>90</v>
      </c>
      <c r="AW130" s="13" t="s">
        <v>35</v>
      </c>
      <c r="AX130" s="13" t="s">
        <v>82</v>
      </c>
      <c r="AY130" s="242" t="s">
        <v>128</v>
      </c>
    </row>
    <row r="131" s="14" customFormat="1">
      <c r="A131" s="14"/>
      <c r="B131" s="243"/>
      <c r="C131" s="244"/>
      <c r="D131" s="234" t="s">
        <v>138</v>
      </c>
      <c r="E131" s="245" t="s">
        <v>1</v>
      </c>
      <c r="F131" s="246" t="s">
        <v>146</v>
      </c>
      <c r="G131" s="244"/>
      <c r="H131" s="247">
        <v>8.016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138</v>
      </c>
      <c r="AU131" s="253" t="s">
        <v>92</v>
      </c>
      <c r="AV131" s="14" t="s">
        <v>92</v>
      </c>
      <c r="AW131" s="14" t="s">
        <v>35</v>
      </c>
      <c r="AX131" s="14" t="s">
        <v>82</v>
      </c>
      <c r="AY131" s="253" t="s">
        <v>128</v>
      </c>
    </row>
    <row r="132" s="14" customFormat="1">
      <c r="A132" s="14"/>
      <c r="B132" s="243"/>
      <c r="C132" s="244"/>
      <c r="D132" s="234" t="s">
        <v>138</v>
      </c>
      <c r="E132" s="245" t="s">
        <v>1</v>
      </c>
      <c r="F132" s="246" t="s">
        <v>147</v>
      </c>
      <c r="G132" s="244"/>
      <c r="H132" s="247">
        <v>1.8180000000000001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138</v>
      </c>
      <c r="AU132" s="253" t="s">
        <v>92</v>
      </c>
      <c r="AV132" s="14" t="s">
        <v>92</v>
      </c>
      <c r="AW132" s="14" t="s">
        <v>35</v>
      </c>
      <c r="AX132" s="14" t="s">
        <v>82</v>
      </c>
      <c r="AY132" s="253" t="s">
        <v>128</v>
      </c>
    </row>
    <row r="133" s="15" customFormat="1">
      <c r="A133" s="15"/>
      <c r="B133" s="254"/>
      <c r="C133" s="255"/>
      <c r="D133" s="234" t="s">
        <v>138</v>
      </c>
      <c r="E133" s="256" t="s">
        <v>1</v>
      </c>
      <c r="F133" s="257" t="s">
        <v>141</v>
      </c>
      <c r="G133" s="255"/>
      <c r="H133" s="258">
        <v>9.8339999999999996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138</v>
      </c>
      <c r="AU133" s="264" t="s">
        <v>92</v>
      </c>
      <c r="AV133" s="15" t="s">
        <v>136</v>
      </c>
      <c r="AW133" s="15" t="s">
        <v>35</v>
      </c>
      <c r="AX133" s="15" t="s">
        <v>90</v>
      </c>
      <c r="AY133" s="264" t="s">
        <v>128</v>
      </c>
    </row>
    <row r="134" s="2" customFormat="1" ht="24.15" customHeight="1">
      <c r="A134" s="39"/>
      <c r="B134" s="40"/>
      <c r="C134" s="219" t="s">
        <v>148</v>
      </c>
      <c r="D134" s="219" t="s">
        <v>131</v>
      </c>
      <c r="E134" s="220" t="s">
        <v>149</v>
      </c>
      <c r="F134" s="221" t="s">
        <v>150</v>
      </c>
      <c r="G134" s="222" t="s">
        <v>151</v>
      </c>
      <c r="H134" s="223">
        <v>0.57899999999999996</v>
      </c>
      <c r="I134" s="224"/>
      <c r="J134" s="225">
        <f>ROUND(I134*H134,2)</f>
        <v>0</v>
      </c>
      <c r="K134" s="221" t="s">
        <v>135</v>
      </c>
      <c r="L134" s="45"/>
      <c r="M134" s="226" t="s">
        <v>1</v>
      </c>
      <c r="N134" s="227" t="s">
        <v>47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1.8</v>
      </c>
      <c r="T134" s="229">
        <f>S134*H134</f>
        <v>1.0422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136</v>
      </c>
      <c r="AT134" s="230" t="s">
        <v>131</v>
      </c>
      <c r="AU134" s="230" t="s">
        <v>92</v>
      </c>
      <c r="AY134" s="18" t="s">
        <v>128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90</v>
      </c>
      <c r="BK134" s="231">
        <f>ROUND(I134*H134,2)</f>
        <v>0</v>
      </c>
      <c r="BL134" s="18" t="s">
        <v>136</v>
      </c>
      <c r="BM134" s="230" t="s">
        <v>152</v>
      </c>
    </row>
    <row r="135" s="13" customFormat="1">
      <c r="A135" s="13"/>
      <c r="B135" s="232"/>
      <c r="C135" s="233"/>
      <c r="D135" s="234" t="s">
        <v>138</v>
      </c>
      <c r="E135" s="235" t="s">
        <v>1</v>
      </c>
      <c r="F135" s="236" t="s">
        <v>153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138</v>
      </c>
      <c r="AU135" s="242" t="s">
        <v>92</v>
      </c>
      <c r="AV135" s="13" t="s">
        <v>90</v>
      </c>
      <c r="AW135" s="13" t="s">
        <v>35</v>
      </c>
      <c r="AX135" s="13" t="s">
        <v>82</v>
      </c>
      <c r="AY135" s="242" t="s">
        <v>128</v>
      </c>
    </row>
    <row r="136" s="14" customFormat="1">
      <c r="A136" s="14"/>
      <c r="B136" s="243"/>
      <c r="C136" s="244"/>
      <c r="D136" s="234" t="s">
        <v>138</v>
      </c>
      <c r="E136" s="245" t="s">
        <v>1</v>
      </c>
      <c r="F136" s="246" t="s">
        <v>154</v>
      </c>
      <c r="G136" s="244"/>
      <c r="H136" s="247">
        <v>0.57899999999999996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138</v>
      </c>
      <c r="AU136" s="253" t="s">
        <v>92</v>
      </c>
      <c r="AV136" s="14" t="s">
        <v>92</v>
      </c>
      <c r="AW136" s="14" t="s">
        <v>35</v>
      </c>
      <c r="AX136" s="14" t="s">
        <v>82</v>
      </c>
      <c r="AY136" s="253" t="s">
        <v>128</v>
      </c>
    </row>
    <row r="137" s="15" customFormat="1">
      <c r="A137" s="15"/>
      <c r="B137" s="254"/>
      <c r="C137" s="255"/>
      <c r="D137" s="234" t="s">
        <v>138</v>
      </c>
      <c r="E137" s="256" t="s">
        <v>1</v>
      </c>
      <c r="F137" s="257" t="s">
        <v>141</v>
      </c>
      <c r="G137" s="255"/>
      <c r="H137" s="258">
        <v>0.57899999999999996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138</v>
      </c>
      <c r="AU137" s="264" t="s">
        <v>92</v>
      </c>
      <c r="AV137" s="15" t="s">
        <v>136</v>
      </c>
      <c r="AW137" s="15" t="s">
        <v>35</v>
      </c>
      <c r="AX137" s="15" t="s">
        <v>90</v>
      </c>
      <c r="AY137" s="264" t="s">
        <v>128</v>
      </c>
    </row>
    <row r="138" s="2" customFormat="1" ht="24.15" customHeight="1">
      <c r="A138" s="39"/>
      <c r="B138" s="40"/>
      <c r="C138" s="219" t="s">
        <v>136</v>
      </c>
      <c r="D138" s="219" t="s">
        <v>131</v>
      </c>
      <c r="E138" s="220" t="s">
        <v>155</v>
      </c>
      <c r="F138" s="221" t="s">
        <v>156</v>
      </c>
      <c r="G138" s="222" t="s">
        <v>157</v>
      </c>
      <c r="H138" s="223">
        <v>16.800000000000001</v>
      </c>
      <c r="I138" s="224"/>
      <c r="J138" s="225">
        <f>ROUND(I138*H138,2)</f>
        <v>0</v>
      </c>
      <c r="K138" s="221" t="s">
        <v>135</v>
      </c>
      <c r="L138" s="45"/>
      <c r="M138" s="226" t="s">
        <v>1</v>
      </c>
      <c r="N138" s="227" t="s">
        <v>47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0.040000000000000001</v>
      </c>
      <c r="T138" s="229">
        <f>S138*H138</f>
        <v>0.67200000000000004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136</v>
      </c>
      <c r="AT138" s="230" t="s">
        <v>131</v>
      </c>
      <c r="AU138" s="230" t="s">
        <v>92</v>
      </c>
      <c r="AY138" s="18" t="s">
        <v>128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90</v>
      </c>
      <c r="BK138" s="231">
        <f>ROUND(I138*H138,2)</f>
        <v>0</v>
      </c>
      <c r="BL138" s="18" t="s">
        <v>136</v>
      </c>
      <c r="BM138" s="230" t="s">
        <v>158</v>
      </c>
    </row>
    <row r="139" s="13" customFormat="1">
      <c r="A139" s="13"/>
      <c r="B139" s="232"/>
      <c r="C139" s="233"/>
      <c r="D139" s="234" t="s">
        <v>138</v>
      </c>
      <c r="E139" s="235" t="s">
        <v>1</v>
      </c>
      <c r="F139" s="236" t="s">
        <v>159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138</v>
      </c>
      <c r="AU139" s="242" t="s">
        <v>92</v>
      </c>
      <c r="AV139" s="13" t="s">
        <v>90</v>
      </c>
      <c r="AW139" s="13" t="s">
        <v>35</v>
      </c>
      <c r="AX139" s="13" t="s">
        <v>82</v>
      </c>
      <c r="AY139" s="242" t="s">
        <v>128</v>
      </c>
    </row>
    <row r="140" s="14" customFormat="1">
      <c r="A140" s="14"/>
      <c r="B140" s="243"/>
      <c r="C140" s="244"/>
      <c r="D140" s="234" t="s">
        <v>138</v>
      </c>
      <c r="E140" s="245" t="s">
        <v>1</v>
      </c>
      <c r="F140" s="246" t="s">
        <v>160</v>
      </c>
      <c r="G140" s="244"/>
      <c r="H140" s="247">
        <v>16.800000000000001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138</v>
      </c>
      <c r="AU140" s="253" t="s">
        <v>92</v>
      </c>
      <c r="AV140" s="14" t="s">
        <v>92</v>
      </c>
      <c r="AW140" s="14" t="s">
        <v>35</v>
      </c>
      <c r="AX140" s="14" t="s">
        <v>82</v>
      </c>
      <c r="AY140" s="253" t="s">
        <v>128</v>
      </c>
    </row>
    <row r="141" s="15" customFormat="1">
      <c r="A141" s="15"/>
      <c r="B141" s="254"/>
      <c r="C141" s="255"/>
      <c r="D141" s="234" t="s">
        <v>138</v>
      </c>
      <c r="E141" s="256" t="s">
        <v>1</v>
      </c>
      <c r="F141" s="257" t="s">
        <v>141</v>
      </c>
      <c r="G141" s="255"/>
      <c r="H141" s="258">
        <v>16.800000000000001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138</v>
      </c>
      <c r="AU141" s="264" t="s">
        <v>92</v>
      </c>
      <c r="AV141" s="15" t="s">
        <v>136</v>
      </c>
      <c r="AW141" s="15" t="s">
        <v>35</v>
      </c>
      <c r="AX141" s="15" t="s">
        <v>90</v>
      </c>
      <c r="AY141" s="264" t="s">
        <v>128</v>
      </c>
    </row>
    <row r="142" s="2" customFormat="1" ht="24.15" customHeight="1">
      <c r="A142" s="39"/>
      <c r="B142" s="40"/>
      <c r="C142" s="219" t="s">
        <v>161</v>
      </c>
      <c r="D142" s="219" t="s">
        <v>131</v>
      </c>
      <c r="E142" s="220" t="s">
        <v>162</v>
      </c>
      <c r="F142" s="221" t="s">
        <v>163</v>
      </c>
      <c r="G142" s="222" t="s">
        <v>157</v>
      </c>
      <c r="H142" s="223">
        <v>0.40000000000000002</v>
      </c>
      <c r="I142" s="224"/>
      <c r="J142" s="225">
        <f>ROUND(I142*H142,2)</f>
        <v>0</v>
      </c>
      <c r="K142" s="221" t="s">
        <v>135</v>
      </c>
      <c r="L142" s="45"/>
      <c r="M142" s="226" t="s">
        <v>1</v>
      </c>
      <c r="N142" s="227" t="s">
        <v>47</v>
      </c>
      <c r="O142" s="92"/>
      <c r="P142" s="228">
        <f>O142*H142</f>
        <v>0</v>
      </c>
      <c r="Q142" s="228">
        <v>0.00123</v>
      </c>
      <c r="R142" s="228">
        <f>Q142*H142</f>
        <v>0.00049200000000000003</v>
      </c>
      <c r="S142" s="228">
        <v>0.017000000000000001</v>
      </c>
      <c r="T142" s="229">
        <f>S142*H142</f>
        <v>0.0068000000000000005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136</v>
      </c>
      <c r="AT142" s="230" t="s">
        <v>131</v>
      </c>
      <c r="AU142" s="230" t="s">
        <v>92</v>
      </c>
      <c r="AY142" s="18" t="s">
        <v>128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90</v>
      </c>
      <c r="BK142" s="231">
        <f>ROUND(I142*H142,2)</f>
        <v>0</v>
      </c>
      <c r="BL142" s="18" t="s">
        <v>136</v>
      </c>
      <c r="BM142" s="230" t="s">
        <v>164</v>
      </c>
    </row>
    <row r="143" s="13" customFormat="1">
      <c r="A143" s="13"/>
      <c r="B143" s="232"/>
      <c r="C143" s="233"/>
      <c r="D143" s="234" t="s">
        <v>138</v>
      </c>
      <c r="E143" s="235" t="s">
        <v>1</v>
      </c>
      <c r="F143" s="236" t="s">
        <v>165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138</v>
      </c>
      <c r="AU143" s="242" t="s">
        <v>92</v>
      </c>
      <c r="AV143" s="13" t="s">
        <v>90</v>
      </c>
      <c r="AW143" s="13" t="s">
        <v>35</v>
      </c>
      <c r="AX143" s="13" t="s">
        <v>82</v>
      </c>
      <c r="AY143" s="242" t="s">
        <v>128</v>
      </c>
    </row>
    <row r="144" s="14" customFormat="1">
      <c r="A144" s="14"/>
      <c r="B144" s="243"/>
      <c r="C144" s="244"/>
      <c r="D144" s="234" t="s">
        <v>138</v>
      </c>
      <c r="E144" s="245" t="s">
        <v>1</v>
      </c>
      <c r="F144" s="246" t="s">
        <v>166</v>
      </c>
      <c r="G144" s="244"/>
      <c r="H144" s="247">
        <v>0.40000000000000002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138</v>
      </c>
      <c r="AU144" s="253" t="s">
        <v>92</v>
      </c>
      <c r="AV144" s="14" t="s">
        <v>92</v>
      </c>
      <c r="AW144" s="14" t="s">
        <v>35</v>
      </c>
      <c r="AX144" s="14" t="s">
        <v>82</v>
      </c>
      <c r="AY144" s="253" t="s">
        <v>128</v>
      </c>
    </row>
    <row r="145" s="15" customFormat="1">
      <c r="A145" s="15"/>
      <c r="B145" s="254"/>
      <c r="C145" s="255"/>
      <c r="D145" s="234" t="s">
        <v>138</v>
      </c>
      <c r="E145" s="256" t="s">
        <v>1</v>
      </c>
      <c r="F145" s="257" t="s">
        <v>141</v>
      </c>
      <c r="G145" s="255"/>
      <c r="H145" s="258">
        <v>0.40000000000000002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138</v>
      </c>
      <c r="AU145" s="264" t="s">
        <v>92</v>
      </c>
      <c r="AV145" s="15" t="s">
        <v>136</v>
      </c>
      <c r="AW145" s="15" t="s">
        <v>35</v>
      </c>
      <c r="AX145" s="15" t="s">
        <v>90</v>
      </c>
      <c r="AY145" s="264" t="s">
        <v>128</v>
      </c>
    </row>
    <row r="146" s="2" customFormat="1" ht="24.15" customHeight="1">
      <c r="A146" s="39"/>
      <c r="B146" s="40"/>
      <c r="C146" s="219" t="s">
        <v>167</v>
      </c>
      <c r="D146" s="219" t="s">
        <v>131</v>
      </c>
      <c r="E146" s="220" t="s">
        <v>168</v>
      </c>
      <c r="F146" s="221" t="s">
        <v>169</v>
      </c>
      <c r="G146" s="222" t="s">
        <v>157</v>
      </c>
      <c r="H146" s="223">
        <v>0.40000000000000002</v>
      </c>
      <c r="I146" s="224"/>
      <c r="J146" s="225">
        <f>ROUND(I146*H146,2)</f>
        <v>0</v>
      </c>
      <c r="K146" s="221" t="s">
        <v>135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0.00147</v>
      </c>
      <c r="R146" s="228">
        <f>Q146*H146</f>
        <v>0.00058799999999999998</v>
      </c>
      <c r="S146" s="228">
        <v>0.039</v>
      </c>
      <c r="T146" s="229">
        <f>S146*H146</f>
        <v>0.015600000000000001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136</v>
      </c>
      <c r="AT146" s="230" t="s">
        <v>131</v>
      </c>
      <c r="AU146" s="230" t="s">
        <v>92</v>
      </c>
      <c r="AY146" s="18" t="s">
        <v>128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90</v>
      </c>
      <c r="BK146" s="231">
        <f>ROUND(I146*H146,2)</f>
        <v>0</v>
      </c>
      <c r="BL146" s="18" t="s">
        <v>136</v>
      </c>
      <c r="BM146" s="230" t="s">
        <v>170</v>
      </c>
    </row>
    <row r="147" s="13" customFormat="1">
      <c r="A147" s="13"/>
      <c r="B147" s="232"/>
      <c r="C147" s="233"/>
      <c r="D147" s="234" t="s">
        <v>138</v>
      </c>
      <c r="E147" s="235" t="s">
        <v>1</v>
      </c>
      <c r="F147" s="236" t="s">
        <v>165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138</v>
      </c>
      <c r="AU147" s="242" t="s">
        <v>92</v>
      </c>
      <c r="AV147" s="13" t="s">
        <v>90</v>
      </c>
      <c r="AW147" s="13" t="s">
        <v>35</v>
      </c>
      <c r="AX147" s="13" t="s">
        <v>82</v>
      </c>
      <c r="AY147" s="242" t="s">
        <v>128</v>
      </c>
    </row>
    <row r="148" s="14" customFormat="1">
      <c r="A148" s="14"/>
      <c r="B148" s="243"/>
      <c r="C148" s="244"/>
      <c r="D148" s="234" t="s">
        <v>138</v>
      </c>
      <c r="E148" s="245" t="s">
        <v>1</v>
      </c>
      <c r="F148" s="246" t="s">
        <v>166</v>
      </c>
      <c r="G148" s="244"/>
      <c r="H148" s="247">
        <v>0.40000000000000002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138</v>
      </c>
      <c r="AU148" s="253" t="s">
        <v>92</v>
      </c>
      <c r="AV148" s="14" t="s">
        <v>92</v>
      </c>
      <c r="AW148" s="14" t="s">
        <v>35</v>
      </c>
      <c r="AX148" s="14" t="s">
        <v>82</v>
      </c>
      <c r="AY148" s="253" t="s">
        <v>128</v>
      </c>
    </row>
    <row r="149" s="15" customFormat="1">
      <c r="A149" s="15"/>
      <c r="B149" s="254"/>
      <c r="C149" s="255"/>
      <c r="D149" s="234" t="s">
        <v>138</v>
      </c>
      <c r="E149" s="256" t="s">
        <v>1</v>
      </c>
      <c r="F149" s="257" t="s">
        <v>141</v>
      </c>
      <c r="G149" s="255"/>
      <c r="H149" s="258">
        <v>0.40000000000000002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138</v>
      </c>
      <c r="AU149" s="264" t="s">
        <v>92</v>
      </c>
      <c r="AV149" s="15" t="s">
        <v>136</v>
      </c>
      <c r="AW149" s="15" t="s">
        <v>35</v>
      </c>
      <c r="AX149" s="15" t="s">
        <v>90</v>
      </c>
      <c r="AY149" s="264" t="s">
        <v>128</v>
      </c>
    </row>
    <row r="150" s="12" customFormat="1" ht="22.8" customHeight="1">
      <c r="A150" s="12"/>
      <c r="B150" s="203"/>
      <c r="C150" s="204"/>
      <c r="D150" s="205" t="s">
        <v>81</v>
      </c>
      <c r="E150" s="217" t="s">
        <v>171</v>
      </c>
      <c r="F150" s="217" t="s">
        <v>172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SUM(P151:P157)</f>
        <v>0</v>
      </c>
      <c r="Q150" s="211"/>
      <c r="R150" s="212">
        <f>SUM(R151:R157)</f>
        <v>0</v>
      </c>
      <c r="S150" s="211"/>
      <c r="T150" s="213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90</v>
      </c>
      <c r="AT150" s="215" t="s">
        <v>81</v>
      </c>
      <c r="AU150" s="215" t="s">
        <v>90</v>
      </c>
      <c r="AY150" s="214" t="s">
        <v>128</v>
      </c>
      <c r="BK150" s="216">
        <f>SUM(BK151:BK157)</f>
        <v>0</v>
      </c>
    </row>
    <row r="151" s="2" customFormat="1" ht="16.5" customHeight="1">
      <c r="A151" s="39"/>
      <c r="B151" s="40"/>
      <c r="C151" s="219" t="s">
        <v>173</v>
      </c>
      <c r="D151" s="219" t="s">
        <v>131</v>
      </c>
      <c r="E151" s="220" t="s">
        <v>174</v>
      </c>
      <c r="F151" s="221" t="s">
        <v>175</v>
      </c>
      <c r="G151" s="222" t="s">
        <v>176</v>
      </c>
      <c r="H151" s="223">
        <v>4.3280000000000003</v>
      </c>
      <c r="I151" s="224"/>
      <c r="J151" s="225">
        <f>ROUND(I151*H151,2)</f>
        <v>0</v>
      </c>
      <c r="K151" s="221" t="s">
        <v>135</v>
      </c>
      <c r="L151" s="45"/>
      <c r="M151" s="226" t="s">
        <v>1</v>
      </c>
      <c r="N151" s="227" t="s">
        <v>47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136</v>
      </c>
      <c r="AT151" s="230" t="s">
        <v>131</v>
      </c>
      <c r="AU151" s="230" t="s">
        <v>92</v>
      </c>
      <c r="AY151" s="18" t="s">
        <v>128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90</v>
      </c>
      <c r="BK151" s="231">
        <f>ROUND(I151*H151,2)</f>
        <v>0</v>
      </c>
      <c r="BL151" s="18" t="s">
        <v>136</v>
      </c>
      <c r="BM151" s="230" t="s">
        <v>177</v>
      </c>
    </row>
    <row r="152" s="2" customFormat="1" ht="24.15" customHeight="1">
      <c r="A152" s="39"/>
      <c r="B152" s="40"/>
      <c r="C152" s="219" t="s">
        <v>178</v>
      </c>
      <c r="D152" s="219" t="s">
        <v>131</v>
      </c>
      <c r="E152" s="220" t="s">
        <v>179</v>
      </c>
      <c r="F152" s="221" t="s">
        <v>180</v>
      </c>
      <c r="G152" s="222" t="s">
        <v>176</v>
      </c>
      <c r="H152" s="223">
        <v>4.3280000000000003</v>
      </c>
      <c r="I152" s="224"/>
      <c r="J152" s="225">
        <f>ROUND(I152*H152,2)</f>
        <v>0</v>
      </c>
      <c r="K152" s="221" t="s">
        <v>135</v>
      </c>
      <c r="L152" s="45"/>
      <c r="M152" s="226" t="s">
        <v>1</v>
      </c>
      <c r="N152" s="227" t="s">
        <v>47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136</v>
      </c>
      <c r="AT152" s="230" t="s">
        <v>131</v>
      </c>
      <c r="AU152" s="230" t="s">
        <v>92</v>
      </c>
      <c r="AY152" s="18" t="s">
        <v>128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90</v>
      </c>
      <c r="BK152" s="231">
        <f>ROUND(I152*H152,2)</f>
        <v>0</v>
      </c>
      <c r="BL152" s="18" t="s">
        <v>136</v>
      </c>
      <c r="BM152" s="230" t="s">
        <v>181</v>
      </c>
    </row>
    <row r="153" s="2" customFormat="1" ht="33" customHeight="1">
      <c r="A153" s="39"/>
      <c r="B153" s="40"/>
      <c r="C153" s="219" t="s">
        <v>129</v>
      </c>
      <c r="D153" s="219" t="s">
        <v>131</v>
      </c>
      <c r="E153" s="220" t="s">
        <v>182</v>
      </c>
      <c r="F153" s="221" t="s">
        <v>183</v>
      </c>
      <c r="G153" s="222" t="s">
        <v>176</v>
      </c>
      <c r="H153" s="223">
        <v>4.3280000000000003</v>
      </c>
      <c r="I153" s="224"/>
      <c r="J153" s="225">
        <f>ROUND(I153*H153,2)</f>
        <v>0</v>
      </c>
      <c r="K153" s="221" t="s">
        <v>135</v>
      </c>
      <c r="L153" s="45"/>
      <c r="M153" s="226" t="s">
        <v>1</v>
      </c>
      <c r="N153" s="227" t="s">
        <v>47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136</v>
      </c>
      <c r="AT153" s="230" t="s">
        <v>131</v>
      </c>
      <c r="AU153" s="230" t="s">
        <v>92</v>
      </c>
      <c r="AY153" s="18" t="s">
        <v>128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90</v>
      </c>
      <c r="BK153" s="231">
        <f>ROUND(I153*H153,2)</f>
        <v>0</v>
      </c>
      <c r="BL153" s="18" t="s">
        <v>136</v>
      </c>
      <c r="BM153" s="230" t="s">
        <v>184</v>
      </c>
    </row>
    <row r="154" s="2" customFormat="1" ht="24.15" customHeight="1">
      <c r="A154" s="39"/>
      <c r="B154" s="40"/>
      <c r="C154" s="219" t="s">
        <v>185</v>
      </c>
      <c r="D154" s="219" t="s">
        <v>131</v>
      </c>
      <c r="E154" s="220" t="s">
        <v>186</v>
      </c>
      <c r="F154" s="221" t="s">
        <v>187</v>
      </c>
      <c r="G154" s="222" t="s">
        <v>176</v>
      </c>
      <c r="H154" s="223">
        <v>4.3280000000000003</v>
      </c>
      <c r="I154" s="224"/>
      <c r="J154" s="225">
        <f>ROUND(I154*H154,2)</f>
        <v>0</v>
      </c>
      <c r="K154" s="221" t="s">
        <v>135</v>
      </c>
      <c r="L154" s="45"/>
      <c r="M154" s="226" t="s">
        <v>1</v>
      </c>
      <c r="N154" s="227" t="s">
        <v>47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136</v>
      </c>
      <c r="AT154" s="230" t="s">
        <v>131</v>
      </c>
      <c r="AU154" s="230" t="s">
        <v>92</v>
      </c>
      <c r="AY154" s="18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90</v>
      </c>
      <c r="BK154" s="231">
        <f>ROUND(I154*H154,2)</f>
        <v>0</v>
      </c>
      <c r="BL154" s="18" t="s">
        <v>136</v>
      </c>
      <c r="BM154" s="230" t="s">
        <v>188</v>
      </c>
    </row>
    <row r="155" s="2" customFormat="1" ht="24.15" customHeight="1">
      <c r="A155" s="39"/>
      <c r="B155" s="40"/>
      <c r="C155" s="219" t="s">
        <v>189</v>
      </c>
      <c r="D155" s="219" t="s">
        <v>131</v>
      </c>
      <c r="E155" s="220" t="s">
        <v>190</v>
      </c>
      <c r="F155" s="221" t="s">
        <v>191</v>
      </c>
      <c r="G155" s="222" t="s">
        <v>176</v>
      </c>
      <c r="H155" s="223">
        <v>21.640000000000001</v>
      </c>
      <c r="I155" s="224"/>
      <c r="J155" s="225">
        <f>ROUND(I155*H155,2)</f>
        <v>0</v>
      </c>
      <c r="K155" s="221" t="s">
        <v>135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136</v>
      </c>
      <c r="AT155" s="230" t="s">
        <v>131</v>
      </c>
      <c r="AU155" s="230" t="s">
        <v>92</v>
      </c>
      <c r="AY155" s="18" t="s">
        <v>128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90</v>
      </c>
      <c r="BK155" s="231">
        <f>ROUND(I155*H155,2)</f>
        <v>0</v>
      </c>
      <c r="BL155" s="18" t="s">
        <v>136</v>
      </c>
      <c r="BM155" s="230" t="s">
        <v>192</v>
      </c>
    </row>
    <row r="156" s="14" customFormat="1">
      <c r="A156" s="14"/>
      <c r="B156" s="243"/>
      <c r="C156" s="244"/>
      <c r="D156" s="234" t="s">
        <v>138</v>
      </c>
      <c r="E156" s="244"/>
      <c r="F156" s="246" t="s">
        <v>193</v>
      </c>
      <c r="G156" s="244"/>
      <c r="H156" s="247">
        <v>21.640000000000001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138</v>
      </c>
      <c r="AU156" s="253" t="s">
        <v>92</v>
      </c>
      <c r="AV156" s="14" t="s">
        <v>92</v>
      </c>
      <c r="AW156" s="14" t="s">
        <v>4</v>
      </c>
      <c r="AX156" s="14" t="s">
        <v>90</v>
      </c>
      <c r="AY156" s="253" t="s">
        <v>128</v>
      </c>
    </row>
    <row r="157" s="2" customFormat="1" ht="44.25" customHeight="1">
      <c r="A157" s="39"/>
      <c r="B157" s="40"/>
      <c r="C157" s="219" t="s">
        <v>8</v>
      </c>
      <c r="D157" s="219" t="s">
        <v>131</v>
      </c>
      <c r="E157" s="220" t="s">
        <v>194</v>
      </c>
      <c r="F157" s="221" t="s">
        <v>195</v>
      </c>
      <c r="G157" s="222" t="s">
        <v>176</v>
      </c>
      <c r="H157" s="223">
        <v>4.3280000000000003</v>
      </c>
      <c r="I157" s="224"/>
      <c r="J157" s="225">
        <f>ROUND(I157*H157,2)</f>
        <v>0</v>
      </c>
      <c r="K157" s="221" t="s">
        <v>135</v>
      </c>
      <c r="L157" s="45"/>
      <c r="M157" s="226" t="s">
        <v>1</v>
      </c>
      <c r="N157" s="227" t="s">
        <v>47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136</v>
      </c>
      <c r="AT157" s="230" t="s">
        <v>131</v>
      </c>
      <c r="AU157" s="230" t="s">
        <v>92</v>
      </c>
      <c r="AY157" s="18" t="s">
        <v>128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90</v>
      </c>
      <c r="BK157" s="231">
        <f>ROUND(I157*H157,2)</f>
        <v>0</v>
      </c>
      <c r="BL157" s="18" t="s">
        <v>136</v>
      </c>
      <c r="BM157" s="230" t="s">
        <v>196</v>
      </c>
    </row>
    <row r="158" s="12" customFormat="1" ht="25.92" customHeight="1">
      <c r="A158" s="12"/>
      <c r="B158" s="203"/>
      <c r="C158" s="204"/>
      <c r="D158" s="205" t="s">
        <v>81</v>
      </c>
      <c r="E158" s="206" t="s">
        <v>197</v>
      </c>
      <c r="F158" s="206" t="s">
        <v>198</v>
      </c>
      <c r="G158" s="204"/>
      <c r="H158" s="204"/>
      <c r="I158" s="207"/>
      <c r="J158" s="208">
        <f>BK158</f>
        <v>0</v>
      </c>
      <c r="K158" s="204"/>
      <c r="L158" s="209"/>
      <c r="M158" s="210"/>
      <c r="N158" s="211"/>
      <c r="O158" s="211"/>
      <c r="P158" s="212">
        <f>P159</f>
        <v>0</v>
      </c>
      <c r="Q158" s="211"/>
      <c r="R158" s="212">
        <f>R159</f>
        <v>0</v>
      </c>
      <c r="S158" s="211"/>
      <c r="T158" s="21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92</v>
      </c>
      <c r="AT158" s="215" t="s">
        <v>81</v>
      </c>
      <c r="AU158" s="215" t="s">
        <v>82</v>
      </c>
      <c r="AY158" s="214" t="s">
        <v>128</v>
      </c>
      <c r="BK158" s="216">
        <f>BK159</f>
        <v>0</v>
      </c>
    </row>
    <row r="159" s="12" customFormat="1" ht="22.8" customHeight="1">
      <c r="A159" s="12"/>
      <c r="B159" s="203"/>
      <c r="C159" s="204"/>
      <c r="D159" s="205" t="s">
        <v>81</v>
      </c>
      <c r="E159" s="217" t="s">
        <v>199</v>
      </c>
      <c r="F159" s="217" t="s">
        <v>200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SUM(P160:P163)</f>
        <v>0</v>
      </c>
      <c r="Q159" s="211"/>
      <c r="R159" s="212">
        <f>SUM(R160:R163)</f>
        <v>0</v>
      </c>
      <c r="S159" s="211"/>
      <c r="T159" s="213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92</v>
      </c>
      <c r="AT159" s="215" t="s">
        <v>81</v>
      </c>
      <c r="AU159" s="215" t="s">
        <v>90</v>
      </c>
      <c r="AY159" s="214" t="s">
        <v>128</v>
      </c>
      <c r="BK159" s="216">
        <f>SUM(BK160:BK163)</f>
        <v>0</v>
      </c>
    </row>
    <row r="160" s="2" customFormat="1" ht="21.75" customHeight="1">
      <c r="A160" s="39"/>
      <c r="B160" s="40"/>
      <c r="C160" s="219" t="s">
        <v>201</v>
      </c>
      <c r="D160" s="219" t="s">
        <v>131</v>
      </c>
      <c r="E160" s="220" t="s">
        <v>202</v>
      </c>
      <c r="F160" s="221" t="s">
        <v>203</v>
      </c>
      <c r="G160" s="222" t="s">
        <v>204</v>
      </c>
      <c r="H160" s="223">
        <v>4</v>
      </c>
      <c r="I160" s="224"/>
      <c r="J160" s="225">
        <f>ROUND(I160*H160,2)</f>
        <v>0</v>
      </c>
      <c r="K160" s="221" t="s">
        <v>135</v>
      </c>
      <c r="L160" s="45"/>
      <c r="M160" s="226" t="s">
        <v>1</v>
      </c>
      <c r="N160" s="227" t="s">
        <v>47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205</v>
      </c>
      <c r="AT160" s="230" t="s">
        <v>131</v>
      </c>
      <c r="AU160" s="230" t="s">
        <v>92</v>
      </c>
      <c r="AY160" s="18" t="s">
        <v>128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90</v>
      </c>
      <c r="BK160" s="231">
        <f>ROUND(I160*H160,2)</f>
        <v>0</v>
      </c>
      <c r="BL160" s="18" t="s">
        <v>205</v>
      </c>
      <c r="BM160" s="230" t="s">
        <v>206</v>
      </c>
    </row>
    <row r="161" s="13" customFormat="1">
      <c r="A161" s="13"/>
      <c r="B161" s="232"/>
      <c r="C161" s="233"/>
      <c r="D161" s="234" t="s">
        <v>138</v>
      </c>
      <c r="E161" s="235" t="s">
        <v>1</v>
      </c>
      <c r="F161" s="236" t="s">
        <v>207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138</v>
      </c>
      <c r="AU161" s="242" t="s">
        <v>92</v>
      </c>
      <c r="AV161" s="13" t="s">
        <v>90</v>
      </c>
      <c r="AW161" s="13" t="s">
        <v>35</v>
      </c>
      <c r="AX161" s="13" t="s">
        <v>82</v>
      </c>
      <c r="AY161" s="242" t="s">
        <v>128</v>
      </c>
    </row>
    <row r="162" s="14" customFormat="1">
      <c r="A162" s="14"/>
      <c r="B162" s="243"/>
      <c r="C162" s="244"/>
      <c r="D162" s="234" t="s">
        <v>138</v>
      </c>
      <c r="E162" s="245" t="s">
        <v>1</v>
      </c>
      <c r="F162" s="246" t="s">
        <v>208</v>
      </c>
      <c r="G162" s="244"/>
      <c r="H162" s="247">
        <v>4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138</v>
      </c>
      <c r="AU162" s="253" t="s">
        <v>92</v>
      </c>
      <c r="AV162" s="14" t="s">
        <v>92</v>
      </c>
      <c r="AW162" s="14" t="s">
        <v>35</v>
      </c>
      <c r="AX162" s="14" t="s">
        <v>82</v>
      </c>
      <c r="AY162" s="253" t="s">
        <v>128</v>
      </c>
    </row>
    <row r="163" s="15" customFormat="1">
      <c r="A163" s="15"/>
      <c r="B163" s="254"/>
      <c r="C163" s="255"/>
      <c r="D163" s="234" t="s">
        <v>138</v>
      </c>
      <c r="E163" s="256" t="s">
        <v>1</v>
      </c>
      <c r="F163" s="257" t="s">
        <v>141</v>
      </c>
      <c r="G163" s="255"/>
      <c r="H163" s="258">
        <v>4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138</v>
      </c>
      <c r="AU163" s="264" t="s">
        <v>92</v>
      </c>
      <c r="AV163" s="15" t="s">
        <v>136</v>
      </c>
      <c r="AW163" s="15" t="s">
        <v>35</v>
      </c>
      <c r="AX163" s="15" t="s">
        <v>90</v>
      </c>
      <c r="AY163" s="264" t="s">
        <v>128</v>
      </c>
    </row>
    <row r="164" s="12" customFormat="1" ht="25.92" customHeight="1">
      <c r="A164" s="12"/>
      <c r="B164" s="203"/>
      <c r="C164" s="204"/>
      <c r="D164" s="205" t="s">
        <v>81</v>
      </c>
      <c r="E164" s="206" t="s">
        <v>209</v>
      </c>
      <c r="F164" s="206" t="s">
        <v>210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</f>
        <v>0</v>
      </c>
      <c r="Q164" s="211"/>
      <c r="R164" s="212">
        <f>R165</f>
        <v>0</v>
      </c>
      <c r="S164" s="211"/>
      <c r="T164" s="213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136</v>
      </c>
      <c r="AT164" s="215" t="s">
        <v>81</v>
      </c>
      <c r="AU164" s="215" t="s">
        <v>82</v>
      </c>
      <c r="AY164" s="214" t="s">
        <v>128</v>
      </c>
      <c r="BK164" s="216">
        <f>BK165</f>
        <v>0</v>
      </c>
    </row>
    <row r="165" s="2" customFormat="1" ht="24.15" customHeight="1">
      <c r="A165" s="39"/>
      <c r="B165" s="40"/>
      <c r="C165" s="219" t="s">
        <v>211</v>
      </c>
      <c r="D165" s="219" t="s">
        <v>131</v>
      </c>
      <c r="E165" s="220" t="s">
        <v>212</v>
      </c>
      <c r="F165" s="221" t="s">
        <v>213</v>
      </c>
      <c r="G165" s="222" t="s">
        <v>214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65" t="s">
        <v>1</v>
      </c>
      <c r="N165" s="266" t="s">
        <v>47</v>
      </c>
      <c r="O165" s="267"/>
      <c r="P165" s="268">
        <f>O165*H165</f>
        <v>0</v>
      </c>
      <c r="Q165" s="268">
        <v>0</v>
      </c>
      <c r="R165" s="268">
        <f>Q165*H165</f>
        <v>0</v>
      </c>
      <c r="S165" s="268">
        <v>0</v>
      </c>
      <c r="T165" s="26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215</v>
      </c>
      <c r="AT165" s="230" t="s">
        <v>131</v>
      </c>
      <c r="AU165" s="230" t="s">
        <v>90</v>
      </c>
      <c r="AY165" s="18" t="s">
        <v>128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90</v>
      </c>
      <c r="BK165" s="231">
        <f>ROUND(I165*H165,2)</f>
        <v>0</v>
      </c>
      <c r="BL165" s="18" t="s">
        <v>215</v>
      </c>
      <c r="BM165" s="230" t="s">
        <v>216</v>
      </c>
    </row>
    <row r="166" s="2" customFormat="1" ht="6.96" customHeight="1">
      <c r="A166" s="39"/>
      <c r="B166" s="67"/>
      <c r="C166" s="68"/>
      <c r="D166" s="68"/>
      <c r="E166" s="68"/>
      <c r="F166" s="68"/>
      <c r="G166" s="68"/>
      <c r="H166" s="68"/>
      <c r="I166" s="68"/>
      <c r="J166" s="68"/>
      <c r="K166" s="68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THu/tadB5WK+pbnXzEPagMpx/wNQIJc0vygTZl+mLkxdA5qbGZ1Y8s0V1vZh2pMJ4GiHyWZUthPAR5+shbknIg==" hashValue="YO6QJMA9jkrb1IQJkjOj9UZyCm2EQLKbEbiM5iAxHtdW54d0NOEUgyMJfqg6xLkgfaZKOsQP8sdo5XLelaqjjw==" algorithmName="SHA-512" password="CC35"/>
  <autoFilter ref="C121:K16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  <c r="AZ2" s="270" t="s">
        <v>217</v>
      </c>
      <c r="BA2" s="270" t="s">
        <v>1</v>
      </c>
      <c r="BB2" s="270" t="s">
        <v>1</v>
      </c>
      <c r="BC2" s="270" t="s">
        <v>136</v>
      </c>
      <c r="BD2" s="270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  <c r="AZ3" s="270" t="s">
        <v>218</v>
      </c>
      <c r="BA3" s="270" t="s">
        <v>1</v>
      </c>
      <c r="BB3" s="270" t="s">
        <v>1</v>
      </c>
      <c r="BC3" s="270" t="s">
        <v>92</v>
      </c>
      <c r="BD3" s="270" t="s">
        <v>92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Výměna výtahu v objektu Radnická 370/12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6"/>
      <c r="B27" s="147"/>
      <c r="C27" s="146"/>
      <c r="D27" s="146"/>
      <c r="E27" s="148" t="s">
        <v>41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ROUND((SUM(BE128:BE259)),  2)</f>
        <v>0</v>
      </c>
      <c r="G33" s="39"/>
      <c r="H33" s="39"/>
      <c r="I33" s="156">
        <v>0.20999999999999999</v>
      </c>
      <c r="J33" s="155">
        <f>ROUND(((SUM(BE128:BE259))*I33),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ROUND((SUM(BF128:BF259)),  2)</f>
        <v>0</v>
      </c>
      <c r="G34" s="39"/>
      <c r="H34" s="39"/>
      <c r="I34" s="156">
        <v>0.12</v>
      </c>
      <c r="J34" s="155">
        <f>ROUND(((SUM(BF128:BF259))*I34),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ROUND((SUM(BG128:BG259)),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ROUND((SUM(BH128:BH259)),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ROUND((SUM(BI128:BI259)),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Výměna výtahu v objektu Radnická 370/12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Nové 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Radnická 370/12, 602 00 Brno</v>
      </c>
      <c r="G89" s="41"/>
      <c r="H89" s="41"/>
      <c r="I89" s="33" t="s">
        <v>22</v>
      </c>
      <c r="J89" s="80" t="str">
        <f>IF(J12="","",J12)</f>
        <v>30. 10. 2019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et Ing. Pavel Vyskočil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220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221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J169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222</v>
      </c>
      <c r="E101" s="189"/>
      <c r="F101" s="189"/>
      <c r="G101" s="189"/>
      <c r="H101" s="189"/>
      <c r="I101" s="189"/>
      <c r="J101" s="190">
        <f>J179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110</v>
      </c>
      <c r="E102" s="183"/>
      <c r="F102" s="183"/>
      <c r="G102" s="183"/>
      <c r="H102" s="183"/>
      <c r="I102" s="183"/>
      <c r="J102" s="184">
        <f>J181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J182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223</v>
      </c>
      <c r="E104" s="189"/>
      <c r="F104" s="189"/>
      <c r="G104" s="189"/>
      <c r="H104" s="189"/>
      <c r="I104" s="189"/>
      <c r="J104" s="190">
        <f>J184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224</v>
      </c>
      <c r="E105" s="189"/>
      <c r="F105" s="189"/>
      <c r="G105" s="189"/>
      <c r="H105" s="189"/>
      <c r="I105" s="189"/>
      <c r="J105" s="190">
        <f>J219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225</v>
      </c>
      <c r="E106" s="189"/>
      <c r="F106" s="189"/>
      <c r="G106" s="189"/>
      <c r="H106" s="189"/>
      <c r="I106" s="189"/>
      <c r="J106" s="190">
        <f>J235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226</v>
      </c>
      <c r="E107" s="183"/>
      <c r="F107" s="183"/>
      <c r="G107" s="183"/>
      <c r="H107" s="183"/>
      <c r="I107" s="183"/>
      <c r="J107" s="184">
        <f>J252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112</v>
      </c>
      <c r="E108" s="183"/>
      <c r="F108" s="183"/>
      <c r="G108" s="183"/>
      <c r="H108" s="183"/>
      <c r="I108" s="183"/>
      <c r="J108" s="184">
        <f>J255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Výměna výtahu v objektu Radnická 370/12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02 - Nové konstrukce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Radnická 370/12, 602 00 Brno</v>
      </c>
      <c r="G122" s="41"/>
      <c r="H122" s="41"/>
      <c r="I122" s="33" t="s">
        <v>22</v>
      </c>
      <c r="J122" s="80" t="str">
        <f>IF(J12="","",J12)</f>
        <v>30. 10. 2019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>Statutární město Brno</v>
      </c>
      <c r="G124" s="41"/>
      <c r="H124" s="41"/>
      <c r="I124" s="33" t="s">
        <v>32</v>
      </c>
      <c r="J124" s="37" t="str">
        <f>E21</f>
        <v>Ing. et Ing. Pavel Vyskočil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36</v>
      </c>
      <c r="J125" s="37" t="str">
        <f>E24</f>
        <v>STAGA stavební agentura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114</v>
      </c>
      <c r="D127" s="195" t="s">
        <v>67</v>
      </c>
      <c r="E127" s="195" t="s">
        <v>63</v>
      </c>
      <c r="F127" s="195" t="s">
        <v>64</v>
      </c>
      <c r="G127" s="195" t="s">
        <v>115</v>
      </c>
      <c r="H127" s="195" t="s">
        <v>116</v>
      </c>
      <c r="I127" s="195" t="s">
        <v>117</v>
      </c>
      <c r="J127" s="195" t="s">
        <v>104</v>
      </c>
      <c r="K127" s="196" t="s">
        <v>118</v>
      </c>
      <c r="L127" s="197"/>
      <c r="M127" s="101" t="s">
        <v>1</v>
      </c>
      <c r="N127" s="102" t="s">
        <v>46</v>
      </c>
      <c r="O127" s="102" t="s">
        <v>119</v>
      </c>
      <c r="P127" s="102" t="s">
        <v>120</v>
      </c>
      <c r="Q127" s="102" t="s">
        <v>121</v>
      </c>
      <c r="R127" s="102" t="s">
        <v>122</v>
      </c>
      <c r="S127" s="102" t="s">
        <v>123</v>
      </c>
      <c r="T127" s="103" t="s">
        <v>124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125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P129+P181+P252+P255</f>
        <v>0</v>
      </c>
      <c r="Q128" s="105"/>
      <c r="R128" s="200">
        <f>R129+R181+R252+R255</f>
        <v>1.9162320900000003</v>
      </c>
      <c r="S128" s="105"/>
      <c r="T128" s="201">
        <f>T129+T181+T252+T255</f>
        <v>0.1192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81</v>
      </c>
      <c r="AU128" s="18" t="s">
        <v>106</v>
      </c>
      <c r="BK128" s="202">
        <f>BK129+BK181+BK252+BK255</f>
        <v>0</v>
      </c>
    </row>
    <row r="129" s="12" customFormat="1" ht="25.92" customHeight="1">
      <c r="A129" s="12"/>
      <c r="B129" s="203"/>
      <c r="C129" s="204"/>
      <c r="D129" s="205" t="s">
        <v>81</v>
      </c>
      <c r="E129" s="206" t="s">
        <v>126</v>
      </c>
      <c r="F129" s="206" t="s">
        <v>127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P130+P139+P169+P179</f>
        <v>0</v>
      </c>
      <c r="Q129" s="211"/>
      <c r="R129" s="212">
        <f>R130+R139+R169+R179</f>
        <v>1.6877609400000002</v>
      </c>
      <c r="S129" s="211"/>
      <c r="T129" s="213">
        <f>T130+T139+T169+T179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90</v>
      </c>
      <c r="AT129" s="215" t="s">
        <v>81</v>
      </c>
      <c r="AU129" s="215" t="s">
        <v>82</v>
      </c>
      <c r="AY129" s="214" t="s">
        <v>128</v>
      </c>
      <c r="BK129" s="216">
        <f>BK130+BK139+BK169+BK179</f>
        <v>0</v>
      </c>
    </row>
    <row r="130" s="12" customFormat="1" ht="22.8" customHeight="1">
      <c r="A130" s="12"/>
      <c r="B130" s="203"/>
      <c r="C130" s="204"/>
      <c r="D130" s="205" t="s">
        <v>81</v>
      </c>
      <c r="E130" s="217" t="s">
        <v>148</v>
      </c>
      <c r="F130" s="217" t="s">
        <v>227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SUM(P131:P138)</f>
        <v>0</v>
      </c>
      <c r="Q130" s="211"/>
      <c r="R130" s="212">
        <f>SUM(R131:R138)</f>
        <v>0.54098624000000006</v>
      </c>
      <c r="S130" s="211"/>
      <c r="T130" s="213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90</v>
      </c>
      <c r="AT130" s="215" t="s">
        <v>81</v>
      </c>
      <c r="AU130" s="215" t="s">
        <v>90</v>
      </c>
      <c r="AY130" s="214" t="s">
        <v>128</v>
      </c>
      <c r="BK130" s="216">
        <f>SUM(BK131:BK138)</f>
        <v>0</v>
      </c>
    </row>
    <row r="131" s="2" customFormat="1" ht="24.15" customHeight="1">
      <c r="A131" s="39"/>
      <c r="B131" s="40"/>
      <c r="C131" s="219" t="s">
        <v>90</v>
      </c>
      <c r="D131" s="219" t="s">
        <v>131</v>
      </c>
      <c r="E131" s="220" t="s">
        <v>228</v>
      </c>
      <c r="F131" s="221" t="s">
        <v>229</v>
      </c>
      <c r="G131" s="222" t="s">
        <v>176</v>
      </c>
      <c r="H131" s="223">
        <v>0.23999999999999999</v>
      </c>
      <c r="I131" s="224"/>
      <c r="J131" s="225">
        <f>ROUND(I131*H131,2)</f>
        <v>0</v>
      </c>
      <c r="K131" s="221" t="s">
        <v>135</v>
      </c>
      <c r="L131" s="45"/>
      <c r="M131" s="226" t="s">
        <v>1</v>
      </c>
      <c r="N131" s="227" t="s">
        <v>47</v>
      </c>
      <c r="O131" s="92"/>
      <c r="P131" s="228">
        <f>O131*H131</f>
        <v>0</v>
      </c>
      <c r="Q131" s="228">
        <v>1.0900000000000001</v>
      </c>
      <c r="R131" s="228">
        <f>Q131*H131</f>
        <v>0.2616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136</v>
      </c>
      <c r="AT131" s="230" t="s">
        <v>131</v>
      </c>
      <c r="AU131" s="230" t="s">
        <v>92</v>
      </c>
      <c r="AY131" s="18" t="s">
        <v>128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90</v>
      </c>
      <c r="BK131" s="231">
        <f>ROUND(I131*H131,2)</f>
        <v>0</v>
      </c>
      <c r="BL131" s="18" t="s">
        <v>136</v>
      </c>
      <c r="BM131" s="230" t="s">
        <v>230</v>
      </c>
    </row>
    <row r="132" s="13" customFormat="1">
      <c r="A132" s="13"/>
      <c r="B132" s="232"/>
      <c r="C132" s="233"/>
      <c r="D132" s="234" t="s">
        <v>138</v>
      </c>
      <c r="E132" s="235" t="s">
        <v>1</v>
      </c>
      <c r="F132" s="236" t="s">
        <v>231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138</v>
      </c>
      <c r="AU132" s="242" t="s">
        <v>92</v>
      </c>
      <c r="AV132" s="13" t="s">
        <v>90</v>
      </c>
      <c r="AW132" s="13" t="s">
        <v>35</v>
      </c>
      <c r="AX132" s="13" t="s">
        <v>82</v>
      </c>
      <c r="AY132" s="242" t="s">
        <v>128</v>
      </c>
    </row>
    <row r="133" s="14" customFormat="1">
      <c r="A133" s="14"/>
      <c r="B133" s="243"/>
      <c r="C133" s="244"/>
      <c r="D133" s="234" t="s">
        <v>138</v>
      </c>
      <c r="E133" s="245" t="s">
        <v>1</v>
      </c>
      <c r="F133" s="246" t="s">
        <v>232</v>
      </c>
      <c r="G133" s="244"/>
      <c r="H133" s="247">
        <v>0.23999999999999999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138</v>
      </c>
      <c r="AU133" s="253" t="s">
        <v>92</v>
      </c>
      <c r="AV133" s="14" t="s">
        <v>92</v>
      </c>
      <c r="AW133" s="14" t="s">
        <v>35</v>
      </c>
      <c r="AX133" s="14" t="s">
        <v>82</v>
      </c>
      <c r="AY133" s="253" t="s">
        <v>128</v>
      </c>
    </row>
    <row r="134" s="15" customFormat="1">
      <c r="A134" s="15"/>
      <c r="B134" s="254"/>
      <c r="C134" s="255"/>
      <c r="D134" s="234" t="s">
        <v>138</v>
      </c>
      <c r="E134" s="256" t="s">
        <v>1</v>
      </c>
      <c r="F134" s="257" t="s">
        <v>141</v>
      </c>
      <c r="G134" s="255"/>
      <c r="H134" s="258">
        <v>0.23999999999999999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138</v>
      </c>
      <c r="AU134" s="264" t="s">
        <v>92</v>
      </c>
      <c r="AV134" s="15" t="s">
        <v>136</v>
      </c>
      <c r="AW134" s="15" t="s">
        <v>35</v>
      </c>
      <c r="AX134" s="15" t="s">
        <v>90</v>
      </c>
      <c r="AY134" s="264" t="s">
        <v>128</v>
      </c>
    </row>
    <row r="135" s="2" customFormat="1" ht="24.15" customHeight="1">
      <c r="A135" s="39"/>
      <c r="B135" s="40"/>
      <c r="C135" s="219" t="s">
        <v>92</v>
      </c>
      <c r="D135" s="219" t="s">
        <v>131</v>
      </c>
      <c r="E135" s="220" t="s">
        <v>233</v>
      </c>
      <c r="F135" s="221" t="s">
        <v>234</v>
      </c>
      <c r="G135" s="222" t="s">
        <v>134</v>
      </c>
      <c r="H135" s="223">
        <v>1.5680000000000001</v>
      </c>
      <c r="I135" s="224"/>
      <c r="J135" s="225">
        <f>ROUND(I135*H135,2)</f>
        <v>0</v>
      </c>
      <c r="K135" s="221" t="s">
        <v>135</v>
      </c>
      <c r="L135" s="45"/>
      <c r="M135" s="226" t="s">
        <v>1</v>
      </c>
      <c r="N135" s="227" t="s">
        <v>47</v>
      </c>
      <c r="O135" s="92"/>
      <c r="P135" s="228">
        <f>O135*H135</f>
        <v>0</v>
      </c>
      <c r="Q135" s="228">
        <v>0.17818000000000001</v>
      </c>
      <c r="R135" s="228">
        <f>Q135*H135</f>
        <v>0.27938624000000001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136</v>
      </c>
      <c r="AT135" s="230" t="s">
        <v>131</v>
      </c>
      <c r="AU135" s="230" t="s">
        <v>92</v>
      </c>
      <c r="AY135" s="18" t="s">
        <v>128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90</v>
      </c>
      <c r="BK135" s="231">
        <f>ROUND(I135*H135,2)</f>
        <v>0</v>
      </c>
      <c r="BL135" s="18" t="s">
        <v>136</v>
      </c>
      <c r="BM135" s="230" t="s">
        <v>235</v>
      </c>
    </row>
    <row r="136" s="13" customFormat="1">
      <c r="A136" s="13"/>
      <c r="B136" s="232"/>
      <c r="C136" s="233"/>
      <c r="D136" s="234" t="s">
        <v>138</v>
      </c>
      <c r="E136" s="235" t="s">
        <v>1</v>
      </c>
      <c r="F136" s="236" t="s">
        <v>236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138</v>
      </c>
      <c r="AU136" s="242" t="s">
        <v>92</v>
      </c>
      <c r="AV136" s="13" t="s">
        <v>90</v>
      </c>
      <c r="AW136" s="13" t="s">
        <v>35</v>
      </c>
      <c r="AX136" s="13" t="s">
        <v>82</v>
      </c>
      <c r="AY136" s="242" t="s">
        <v>128</v>
      </c>
    </row>
    <row r="137" s="14" customFormat="1">
      <c r="A137" s="14"/>
      <c r="B137" s="243"/>
      <c r="C137" s="244"/>
      <c r="D137" s="234" t="s">
        <v>138</v>
      </c>
      <c r="E137" s="245" t="s">
        <v>1</v>
      </c>
      <c r="F137" s="246" t="s">
        <v>237</v>
      </c>
      <c r="G137" s="244"/>
      <c r="H137" s="247">
        <v>1.5680000000000001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138</v>
      </c>
      <c r="AU137" s="253" t="s">
        <v>92</v>
      </c>
      <c r="AV137" s="14" t="s">
        <v>92</v>
      </c>
      <c r="AW137" s="14" t="s">
        <v>35</v>
      </c>
      <c r="AX137" s="14" t="s">
        <v>82</v>
      </c>
      <c r="AY137" s="253" t="s">
        <v>128</v>
      </c>
    </row>
    <row r="138" s="15" customFormat="1">
      <c r="A138" s="15"/>
      <c r="B138" s="254"/>
      <c r="C138" s="255"/>
      <c r="D138" s="234" t="s">
        <v>138</v>
      </c>
      <c r="E138" s="256" t="s">
        <v>1</v>
      </c>
      <c r="F138" s="257" t="s">
        <v>141</v>
      </c>
      <c r="G138" s="255"/>
      <c r="H138" s="258">
        <v>1.5680000000000001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138</v>
      </c>
      <c r="AU138" s="264" t="s">
        <v>92</v>
      </c>
      <c r="AV138" s="15" t="s">
        <v>136</v>
      </c>
      <c r="AW138" s="15" t="s">
        <v>35</v>
      </c>
      <c r="AX138" s="15" t="s">
        <v>90</v>
      </c>
      <c r="AY138" s="264" t="s">
        <v>128</v>
      </c>
    </row>
    <row r="139" s="12" customFormat="1" ht="22.8" customHeight="1">
      <c r="A139" s="12"/>
      <c r="B139" s="203"/>
      <c r="C139" s="204"/>
      <c r="D139" s="205" t="s">
        <v>81</v>
      </c>
      <c r="E139" s="217" t="s">
        <v>167</v>
      </c>
      <c r="F139" s="217" t="s">
        <v>238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SUM(P140:P168)</f>
        <v>0</v>
      </c>
      <c r="Q139" s="211"/>
      <c r="R139" s="212">
        <f>SUM(R140:R168)</f>
        <v>1.1338647000000002</v>
      </c>
      <c r="S139" s="211"/>
      <c r="T139" s="213">
        <f>SUM(T140:T168)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90</v>
      </c>
      <c r="AT139" s="215" t="s">
        <v>81</v>
      </c>
      <c r="AU139" s="215" t="s">
        <v>90</v>
      </c>
      <c r="AY139" s="214" t="s">
        <v>128</v>
      </c>
      <c r="BK139" s="216">
        <f>SUM(BK140:BK168)</f>
        <v>0</v>
      </c>
    </row>
    <row r="140" s="2" customFormat="1" ht="24.15" customHeight="1">
      <c r="A140" s="39"/>
      <c r="B140" s="40"/>
      <c r="C140" s="219" t="s">
        <v>148</v>
      </c>
      <c r="D140" s="219" t="s">
        <v>131</v>
      </c>
      <c r="E140" s="220" t="s">
        <v>239</v>
      </c>
      <c r="F140" s="221" t="s">
        <v>240</v>
      </c>
      <c r="G140" s="222" t="s">
        <v>134</v>
      </c>
      <c r="H140" s="223">
        <v>6.9119999999999999</v>
      </c>
      <c r="I140" s="224"/>
      <c r="J140" s="225">
        <f>ROUND(I140*H140,2)</f>
        <v>0</v>
      </c>
      <c r="K140" s="221" t="s">
        <v>135</v>
      </c>
      <c r="L140" s="45"/>
      <c r="M140" s="226" t="s">
        <v>1</v>
      </c>
      <c r="N140" s="227" t="s">
        <v>47</v>
      </c>
      <c r="O140" s="92"/>
      <c r="P140" s="228">
        <f>O140*H140</f>
        <v>0</v>
      </c>
      <c r="Q140" s="228">
        <v>0.020480000000000002</v>
      </c>
      <c r="R140" s="228">
        <f>Q140*H140</f>
        <v>0.14155776000000001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136</v>
      </c>
      <c r="AT140" s="230" t="s">
        <v>131</v>
      </c>
      <c r="AU140" s="230" t="s">
        <v>92</v>
      </c>
      <c r="AY140" s="18" t="s">
        <v>128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90</v>
      </c>
      <c r="BK140" s="231">
        <f>ROUND(I140*H140,2)</f>
        <v>0</v>
      </c>
      <c r="BL140" s="18" t="s">
        <v>136</v>
      </c>
      <c r="BM140" s="230" t="s">
        <v>241</v>
      </c>
    </row>
    <row r="141" s="13" customFormat="1">
      <c r="A141" s="13"/>
      <c r="B141" s="232"/>
      <c r="C141" s="233"/>
      <c r="D141" s="234" t="s">
        <v>138</v>
      </c>
      <c r="E141" s="235" t="s">
        <v>1</v>
      </c>
      <c r="F141" s="236" t="s">
        <v>242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138</v>
      </c>
      <c r="AU141" s="242" t="s">
        <v>92</v>
      </c>
      <c r="AV141" s="13" t="s">
        <v>90</v>
      </c>
      <c r="AW141" s="13" t="s">
        <v>35</v>
      </c>
      <c r="AX141" s="13" t="s">
        <v>82</v>
      </c>
      <c r="AY141" s="242" t="s">
        <v>128</v>
      </c>
    </row>
    <row r="142" s="14" customFormat="1">
      <c r="A142" s="14"/>
      <c r="B142" s="243"/>
      <c r="C142" s="244"/>
      <c r="D142" s="234" t="s">
        <v>138</v>
      </c>
      <c r="E142" s="245" t="s">
        <v>1</v>
      </c>
      <c r="F142" s="246" t="s">
        <v>243</v>
      </c>
      <c r="G142" s="244"/>
      <c r="H142" s="247">
        <v>6.9119999999999999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138</v>
      </c>
      <c r="AU142" s="253" t="s">
        <v>92</v>
      </c>
      <c r="AV142" s="14" t="s">
        <v>92</v>
      </c>
      <c r="AW142" s="14" t="s">
        <v>35</v>
      </c>
      <c r="AX142" s="14" t="s">
        <v>82</v>
      </c>
      <c r="AY142" s="253" t="s">
        <v>128</v>
      </c>
    </row>
    <row r="143" s="15" customFormat="1">
      <c r="A143" s="15"/>
      <c r="B143" s="254"/>
      <c r="C143" s="255"/>
      <c r="D143" s="234" t="s">
        <v>138</v>
      </c>
      <c r="E143" s="256" t="s">
        <v>1</v>
      </c>
      <c r="F143" s="257" t="s">
        <v>141</v>
      </c>
      <c r="G143" s="255"/>
      <c r="H143" s="258">
        <v>6.9119999999999999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138</v>
      </c>
      <c r="AU143" s="264" t="s">
        <v>92</v>
      </c>
      <c r="AV143" s="15" t="s">
        <v>136</v>
      </c>
      <c r="AW143" s="15" t="s">
        <v>35</v>
      </c>
      <c r="AX143" s="15" t="s">
        <v>90</v>
      </c>
      <c r="AY143" s="264" t="s">
        <v>128</v>
      </c>
    </row>
    <row r="144" s="2" customFormat="1" ht="21.75" customHeight="1">
      <c r="A144" s="39"/>
      <c r="B144" s="40"/>
      <c r="C144" s="219" t="s">
        <v>136</v>
      </c>
      <c r="D144" s="219" t="s">
        <v>131</v>
      </c>
      <c r="E144" s="220" t="s">
        <v>244</v>
      </c>
      <c r="F144" s="221" t="s">
        <v>245</v>
      </c>
      <c r="G144" s="222" t="s">
        <v>134</v>
      </c>
      <c r="H144" s="223">
        <v>2.9609999999999999</v>
      </c>
      <c r="I144" s="224"/>
      <c r="J144" s="225">
        <f>ROUND(I144*H144,2)</f>
        <v>0</v>
      </c>
      <c r="K144" s="221" t="s">
        <v>135</v>
      </c>
      <c r="L144" s="45"/>
      <c r="M144" s="226" t="s">
        <v>1</v>
      </c>
      <c r="N144" s="227" t="s">
        <v>47</v>
      </c>
      <c r="O144" s="92"/>
      <c r="P144" s="228">
        <f>O144*H144</f>
        <v>0</v>
      </c>
      <c r="Q144" s="228">
        <v>0.0043800000000000002</v>
      </c>
      <c r="R144" s="228">
        <f>Q144*H144</f>
        <v>0.01296918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136</v>
      </c>
      <c r="AT144" s="230" t="s">
        <v>131</v>
      </c>
      <c r="AU144" s="230" t="s">
        <v>92</v>
      </c>
      <c r="AY144" s="18" t="s">
        <v>128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90</v>
      </c>
      <c r="BK144" s="231">
        <f>ROUND(I144*H144,2)</f>
        <v>0</v>
      </c>
      <c r="BL144" s="18" t="s">
        <v>136</v>
      </c>
      <c r="BM144" s="230" t="s">
        <v>246</v>
      </c>
    </row>
    <row r="145" s="13" customFormat="1">
      <c r="A145" s="13"/>
      <c r="B145" s="232"/>
      <c r="C145" s="233"/>
      <c r="D145" s="234" t="s">
        <v>138</v>
      </c>
      <c r="E145" s="235" t="s">
        <v>1</v>
      </c>
      <c r="F145" s="236" t="s">
        <v>247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138</v>
      </c>
      <c r="AU145" s="242" t="s">
        <v>92</v>
      </c>
      <c r="AV145" s="13" t="s">
        <v>90</v>
      </c>
      <c r="AW145" s="13" t="s">
        <v>35</v>
      </c>
      <c r="AX145" s="13" t="s">
        <v>82</v>
      </c>
      <c r="AY145" s="242" t="s">
        <v>128</v>
      </c>
    </row>
    <row r="146" s="14" customFormat="1">
      <c r="A146" s="14"/>
      <c r="B146" s="243"/>
      <c r="C146" s="244"/>
      <c r="D146" s="234" t="s">
        <v>138</v>
      </c>
      <c r="E146" s="245" t="s">
        <v>1</v>
      </c>
      <c r="F146" s="246" t="s">
        <v>248</v>
      </c>
      <c r="G146" s="244"/>
      <c r="H146" s="247">
        <v>2.9609999999999999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138</v>
      </c>
      <c r="AU146" s="253" t="s">
        <v>92</v>
      </c>
      <c r="AV146" s="14" t="s">
        <v>92</v>
      </c>
      <c r="AW146" s="14" t="s">
        <v>35</v>
      </c>
      <c r="AX146" s="14" t="s">
        <v>82</v>
      </c>
      <c r="AY146" s="253" t="s">
        <v>128</v>
      </c>
    </row>
    <row r="147" s="15" customFormat="1">
      <c r="A147" s="15"/>
      <c r="B147" s="254"/>
      <c r="C147" s="255"/>
      <c r="D147" s="234" t="s">
        <v>138</v>
      </c>
      <c r="E147" s="256" t="s">
        <v>1</v>
      </c>
      <c r="F147" s="257" t="s">
        <v>141</v>
      </c>
      <c r="G147" s="255"/>
      <c r="H147" s="258">
        <v>2.9609999999999999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138</v>
      </c>
      <c r="AU147" s="264" t="s">
        <v>92</v>
      </c>
      <c r="AV147" s="15" t="s">
        <v>136</v>
      </c>
      <c r="AW147" s="15" t="s">
        <v>35</v>
      </c>
      <c r="AX147" s="15" t="s">
        <v>90</v>
      </c>
      <c r="AY147" s="264" t="s">
        <v>128</v>
      </c>
    </row>
    <row r="148" s="2" customFormat="1" ht="21.75" customHeight="1">
      <c r="A148" s="39"/>
      <c r="B148" s="40"/>
      <c r="C148" s="219" t="s">
        <v>161</v>
      </c>
      <c r="D148" s="219" t="s">
        <v>131</v>
      </c>
      <c r="E148" s="220" t="s">
        <v>249</v>
      </c>
      <c r="F148" s="221" t="s">
        <v>250</v>
      </c>
      <c r="G148" s="222" t="s">
        <v>134</v>
      </c>
      <c r="H148" s="223">
        <v>6.9119999999999999</v>
      </c>
      <c r="I148" s="224"/>
      <c r="J148" s="225">
        <f>ROUND(I148*H148,2)</f>
        <v>0</v>
      </c>
      <c r="K148" s="221" t="s">
        <v>135</v>
      </c>
      <c r="L148" s="45"/>
      <c r="M148" s="226" t="s">
        <v>1</v>
      </c>
      <c r="N148" s="227" t="s">
        <v>47</v>
      </c>
      <c r="O148" s="92"/>
      <c r="P148" s="228">
        <f>O148*H148</f>
        <v>0</v>
      </c>
      <c r="Q148" s="228">
        <v>0.0043800000000000002</v>
      </c>
      <c r="R148" s="228">
        <f>Q148*H148</f>
        <v>0.030274560000000002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136</v>
      </c>
      <c r="AT148" s="230" t="s">
        <v>131</v>
      </c>
      <c r="AU148" s="230" t="s">
        <v>92</v>
      </c>
      <c r="AY148" s="18" t="s">
        <v>128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90</v>
      </c>
      <c r="BK148" s="231">
        <f>ROUND(I148*H148,2)</f>
        <v>0</v>
      </c>
      <c r="BL148" s="18" t="s">
        <v>136</v>
      </c>
      <c r="BM148" s="230" t="s">
        <v>251</v>
      </c>
    </row>
    <row r="149" s="13" customFormat="1">
      <c r="A149" s="13"/>
      <c r="B149" s="232"/>
      <c r="C149" s="233"/>
      <c r="D149" s="234" t="s">
        <v>138</v>
      </c>
      <c r="E149" s="235" t="s">
        <v>1</v>
      </c>
      <c r="F149" s="236" t="s">
        <v>252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138</v>
      </c>
      <c r="AU149" s="242" t="s">
        <v>92</v>
      </c>
      <c r="AV149" s="13" t="s">
        <v>90</v>
      </c>
      <c r="AW149" s="13" t="s">
        <v>35</v>
      </c>
      <c r="AX149" s="13" t="s">
        <v>82</v>
      </c>
      <c r="AY149" s="242" t="s">
        <v>128</v>
      </c>
    </row>
    <row r="150" s="14" customFormat="1">
      <c r="A150" s="14"/>
      <c r="B150" s="243"/>
      <c r="C150" s="244"/>
      <c r="D150" s="234" t="s">
        <v>138</v>
      </c>
      <c r="E150" s="245" t="s">
        <v>1</v>
      </c>
      <c r="F150" s="246" t="s">
        <v>243</v>
      </c>
      <c r="G150" s="244"/>
      <c r="H150" s="247">
        <v>6.9119999999999999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138</v>
      </c>
      <c r="AU150" s="253" t="s">
        <v>92</v>
      </c>
      <c r="AV150" s="14" t="s">
        <v>92</v>
      </c>
      <c r="AW150" s="14" t="s">
        <v>35</v>
      </c>
      <c r="AX150" s="14" t="s">
        <v>82</v>
      </c>
      <c r="AY150" s="253" t="s">
        <v>128</v>
      </c>
    </row>
    <row r="151" s="15" customFormat="1">
      <c r="A151" s="15"/>
      <c r="B151" s="254"/>
      <c r="C151" s="255"/>
      <c r="D151" s="234" t="s">
        <v>138</v>
      </c>
      <c r="E151" s="256" t="s">
        <v>1</v>
      </c>
      <c r="F151" s="257" t="s">
        <v>141</v>
      </c>
      <c r="G151" s="255"/>
      <c r="H151" s="258">
        <v>6.9119999999999999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138</v>
      </c>
      <c r="AU151" s="264" t="s">
        <v>92</v>
      </c>
      <c r="AV151" s="15" t="s">
        <v>136</v>
      </c>
      <c r="AW151" s="15" t="s">
        <v>35</v>
      </c>
      <c r="AX151" s="15" t="s">
        <v>90</v>
      </c>
      <c r="AY151" s="264" t="s">
        <v>128</v>
      </c>
    </row>
    <row r="152" s="2" customFormat="1" ht="24.15" customHeight="1">
      <c r="A152" s="39"/>
      <c r="B152" s="40"/>
      <c r="C152" s="219" t="s">
        <v>167</v>
      </c>
      <c r="D152" s="219" t="s">
        <v>131</v>
      </c>
      <c r="E152" s="220" t="s">
        <v>253</v>
      </c>
      <c r="F152" s="221" t="s">
        <v>254</v>
      </c>
      <c r="G152" s="222" t="s">
        <v>204</v>
      </c>
      <c r="H152" s="223">
        <v>10</v>
      </c>
      <c r="I152" s="224"/>
      <c r="J152" s="225">
        <f>ROUND(I152*H152,2)</f>
        <v>0</v>
      </c>
      <c r="K152" s="221" t="s">
        <v>135</v>
      </c>
      <c r="L152" s="45"/>
      <c r="M152" s="226" t="s">
        <v>1</v>
      </c>
      <c r="N152" s="227" t="s">
        <v>47</v>
      </c>
      <c r="O152" s="92"/>
      <c r="P152" s="228">
        <f>O152*H152</f>
        <v>0</v>
      </c>
      <c r="Q152" s="228">
        <v>0.0373</v>
      </c>
      <c r="R152" s="228">
        <f>Q152*H152</f>
        <v>0.373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136</v>
      </c>
      <c r="AT152" s="230" t="s">
        <v>131</v>
      </c>
      <c r="AU152" s="230" t="s">
        <v>92</v>
      </c>
      <c r="AY152" s="18" t="s">
        <v>128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90</v>
      </c>
      <c r="BK152" s="231">
        <f>ROUND(I152*H152,2)</f>
        <v>0</v>
      </c>
      <c r="BL152" s="18" t="s">
        <v>136</v>
      </c>
      <c r="BM152" s="230" t="s">
        <v>255</v>
      </c>
    </row>
    <row r="153" s="2" customFormat="1" ht="24.15" customHeight="1">
      <c r="A153" s="39"/>
      <c r="B153" s="40"/>
      <c r="C153" s="219" t="s">
        <v>173</v>
      </c>
      <c r="D153" s="219" t="s">
        <v>131</v>
      </c>
      <c r="E153" s="220" t="s">
        <v>256</v>
      </c>
      <c r="F153" s="221" t="s">
        <v>257</v>
      </c>
      <c r="G153" s="222" t="s">
        <v>204</v>
      </c>
      <c r="H153" s="223">
        <v>4</v>
      </c>
      <c r="I153" s="224"/>
      <c r="J153" s="225">
        <f>ROUND(I153*H153,2)</f>
        <v>0</v>
      </c>
      <c r="K153" s="221" t="s">
        <v>135</v>
      </c>
      <c r="L153" s="45"/>
      <c r="M153" s="226" t="s">
        <v>1</v>
      </c>
      <c r="N153" s="227" t="s">
        <v>47</v>
      </c>
      <c r="O153" s="92"/>
      <c r="P153" s="228">
        <f>O153*H153</f>
        <v>0</v>
      </c>
      <c r="Q153" s="228">
        <v>0.14360000000000001</v>
      </c>
      <c r="R153" s="228">
        <f>Q153*H153</f>
        <v>0.57440000000000002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136</v>
      </c>
      <c r="AT153" s="230" t="s">
        <v>131</v>
      </c>
      <c r="AU153" s="230" t="s">
        <v>92</v>
      </c>
      <c r="AY153" s="18" t="s">
        <v>128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90</v>
      </c>
      <c r="BK153" s="231">
        <f>ROUND(I153*H153,2)</f>
        <v>0</v>
      </c>
      <c r="BL153" s="18" t="s">
        <v>136</v>
      </c>
      <c r="BM153" s="230" t="s">
        <v>258</v>
      </c>
    </row>
    <row r="154" s="13" customFormat="1">
      <c r="A154" s="13"/>
      <c r="B154" s="232"/>
      <c r="C154" s="233"/>
      <c r="D154" s="234" t="s">
        <v>138</v>
      </c>
      <c r="E154" s="235" t="s">
        <v>1</v>
      </c>
      <c r="F154" s="236" t="s">
        <v>259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138</v>
      </c>
      <c r="AU154" s="242" t="s">
        <v>92</v>
      </c>
      <c r="AV154" s="13" t="s">
        <v>90</v>
      </c>
      <c r="AW154" s="13" t="s">
        <v>35</v>
      </c>
      <c r="AX154" s="13" t="s">
        <v>82</v>
      </c>
      <c r="AY154" s="242" t="s">
        <v>128</v>
      </c>
    </row>
    <row r="155" s="14" customFormat="1">
      <c r="A155" s="14"/>
      <c r="B155" s="243"/>
      <c r="C155" s="244"/>
      <c r="D155" s="234" t="s">
        <v>138</v>
      </c>
      <c r="E155" s="245" t="s">
        <v>1</v>
      </c>
      <c r="F155" s="246" t="s">
        <v>208</v>
      </c>
      <c r="G155" s="244"/>
      <c r="H155" s="247">
        <v>4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138</v>
      </c>
      <c r="AU155" s="253" t="s">
        <v>92</v>
      </c>
      <c r="AV155" s="14" t="s">
        <v>92</v>
      </c>
      <c r="AW155" s="14" t="s">
        <v>35</v>
      </c>
      <c r="AX155" s="14" t="s">
        <v>82</v>
      </c>
      <c r="AY155" s="253" t="s">
        <v>128</v>
      </c>
    </row>
    <row r="156" s="15" customFormat="1">
      <c r="A156" s="15"/>
      <c r="B156" s="254"/>
      <c r="C156" s="255"/>
      <c r="D156" s="234" t="s">
        <v>138</v>
      </c>
      <c r="E156" s="256" t="s">
        <v>1</v>
      </c>
      <c r="F156" s="257" t="s">
        <v>141</v>
      </c>
      <c r="G156" s="255"/>
      <c r="H156" s="258">
        <v>4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138</v>
      </c>
      <c r="AU156" s="264" t="s">
        <v>92</v>
      </c>
      <c r="AV156" s="15" t="s">
        <v>136</v>
      </c>
      <c r="AW156" s="15" t="s">
        <v>35</v>
      </c>
      <c r="AX156" s="15" t="s">
        <v>90</v>
      </c>
      <c r="AY156" s="264" t="s">
        <v>128</v>
      </c>
    </row>
    <row r="157" s="2" customFormat="1" ht="24.15" customHeight="1">
      <c r="A157" s="39"/>
      <c r="B157" s="40"/>
      <c r="C157" s="219" t="s">
        <v>178</v>
      </c>
      <c r="D157" s="219" t="s">
        <v>131</v>
      </c>
      <c r="E157" s="220" t="s">
        <v>260</v>
      </c>
      <c r="F157" s="221" t="s">
        <v>261</v>
      </c>
      <c r="G157" s="222" t="s">
        <v>157</v>
      </c>
      <c r="H157" s="223">
        <v>21.600000000000001</v>
      </c>
      <c r="I157" s="224"/>
      <c r="J157" s="225">
        <f>ROUND(I157*H157,2)</f>
        <v>0</v>
      </c>
      <c r="K157" s="221" t="s">
        <v>135</v>
      </c>
      <c r="L157" s="45"/>
      <c r="M157" s="226" t="s">
        <v>1</v>
      </c>
      <c r="N157" s="227" t="s">
        <v>47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136</v>
      </c>
      <c r="AT157" s="230" t="s">
        <v>131</v>
      </c>
      <c r="AU157" s="230" t="s">
        <v>92</v>
      </c>
      <c r="AY157" s="18" t="s">
        <v>128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90</v>
      </c>
      <c r="BK157" s="231">
        <f>ROUND(I157*H157,2)</f>
        <v>0</v>
      </c>
      <c r="BL157" s="18" t="s">
        <v>136</v>
      </c>
      <c r="BM157" s="230" t="s">
        <v>262</v>
      </c>
    </row>
    <row r="158" s="13" customFormat="1">
      <c r="A158" s="13"/>
      <c r="B158" s="232"/>
      <c r="C158" s="233"/>
      <c r="D158" s="234" t="s">
        <v>138</v>
      </c>
      <c r="E158" s="235" t="s">
        <v>1</v>
      </c>
      <c r="F158" s="236" t="s">
        <v>263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138</v>
      </c>
      <c r="AU158" s="242" t="s">
        <v>92</v>
      </c>
      <c r="AV158" s="13" t="s">
        <v>90</v>
      </c>
      <c r="AW158" s="13" t="s">
        <v>35</v>
      </c>
      <c r="AX158" s="13" t="s">
        <v>82</v>
      </c>
      <c r="AY158" s="242" t="s">
        <v>128</v>
      </c>
    </row>
    <row r="159" s="14" customFormat="1">
      <c r="A159" s="14"/>
      <c r="B159" s="243"/>
      <c r="C159" s="244"/>
      <c r="D159" s="234" t="s">
        <v>138</v>
      </c>
      <c r="E159" s="245" t="s">
        <v>1</v>
      </c>
      <c r="F159" s="246" t="s">
        <v>264</v>
      </c>
      <c r="G159" s="244"/>
      <c r="H159" s="247">
        <v>21.600000000000001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138</v>
      </c>
      <c r="AU159" s="253" t="s">
        <v>92</v>
      </c>
      <c r="AV159" s="14" t="s">
        <v>92</v>
      </c>
      <c r="AW159" s="14" t="s">
        <v>35</v>
      </c>
      <c r="AX159" s="14" t="s">
        <v>82</v>
      </c>
      <c r="AY159" s="253" t="s">
        <v>128</v>
      </c>
    </row>
    <row r="160" s="15" customFormat="1">
      <c r="A160" s="15"/>
      <c r="B160" s="254"/>
      <c r="C160" s="255"/>
      <c r="D160" s="234" t="s">
        <v>138</v>
      </c>
      <c r="E160" s="256" t="s">
        <v>1</v>
      </c>
      <c r="F160" s="257" t="s">
        <v>141</v>
      </c>
      <c r="G160" s="255"/>
      <c r="H160" s="258">
        <v>21.600000000000001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138</v>
      </c>
      <c r="AU160" s="264" t="s">
        <v>92</v>
      </c>
      <c r="AV160" s="15" t="s">
        <v>136</v>
      </c>
      <c r="AW160" s="15" t="s">
        <v>35</v>
      </c>
      <c r="AX160" s="15" t="s">
        <v>90</v>
      </c>
      <c r="AY160" s="264" t="s">
        <v>128</v>
      </c>
    </row>
    <row r="161" s="2" customFormat="1" ht="24.15" customHeight="1">
      <c r="A161" s="39"/>
      <c r="B161" s="40"/>
      <c r="C161" s="271" t="s">
        <v>129</v>
      </c>
      <c r="D161" s="271" t="s">
        <v>265</v>
      </c>
      <c r="E161" s="272" t="s">
        <v>266</v>
      </c>
      <c r="F161" s="273" t="s">
        <v>267</v>
      </c>
      <c r="G161" s="274" t="s">
        <v>157</v>
      </c>
      <c r="H161" s="275">
        <v>23.760000000000002</v>
      </c>
      <c r="I161" s="276"/>
      <c r="J161" s="277">
        <f>ROUND(I161*H161,2)</f>
        <v>0</v>
      </c>
      <c r="K161" s="273" t="s">
        <v>135</v>
      </c>
      <c r="L161" s="278"/>
      <c r="M161" s="279" t="s">
        <v>1</v>
      </c>
      <c r="N161" s="280" t="s">
        <v>47</v>
      </c>
      <c r="O161" s="92"/>
      <c r="P161" s="228">
        <f>O161*H161</f>
        <v>0</v>
      </c>
      <c r="Q161" s="228">
        <v>3.0000000000000001E-05</v>
      </c>
      <c r="R161" s="228">
        <f>Q161*H161</f>
        <v>0.00071280000000000009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178</v>
      </c>
      <c r="AT161" s="230" t="s">
        <v>265</v>
      </c>
      <c r="AU161" s="230" t="s">
        <v>92</v>
      </c>
      <c r="AY161" s="18" t="s">
        <v>128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90</v>
      </c>
      <c r="BK161" s="231">
        <f>ROUND(I161*H161,2)</f>
        <v>0</v>
      </c>
      <c r="BL161" s="18" t="s">
        <v>136</v>
      </c>
      <c r="BM161" s="230" t="s">
        <v>268</v>
      </c>
    </row>
    <row r="162" s="14" customFormat="1">
      <c r="A162" s="14"/>
      <c r="B162" s="243"/>
      <c r="C162" s="244"/>
      <c r="D162" s="234" t="s">
        <v>138</v>
      </c>
      <c r="E162" s="244"/>
      <c r="F162" s="246" t="s">
        <v>269</v>
      </c>
      <c r="G162" s="244"/>
      <c r="H162" s="247">
        <v>23.760000000000002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138</v>
      </c>
      <c r="AU162" s="253" t="s">
        <v>92</v>
      </c>
      <c r="AV162" s="14" t="s">
        <v>92</v>
      </c>
      <c r="AW162" s="14" t="s">
        <v>4</v>
      </c>
      <c r="AX162" s="14" t="s">
        <v>90</v>
      </c>
      <c r="AY162" s="253" t="s">
        <v>128</v>
      </c>
    </row>
    <row r="163" s="2" customFormat="1" ht="24.15" customHeight="1">
      <c r="A163" s="39"/>
      <c r="B163" s="40"/>
      <c r="C163" s="219" t="s">
        <v>185</v>
      </c>
      <c r="D163" s="219" t="s">
        <v>131</v>
      </c>
      <c r="E163" s="220" t="s">
        <v>270</v>
      </c>
      <c r="F163" s="221" t="s">
        <v>271</v>
      </c>
      <c r="G163" s="222" t="s">
        <v>157</v>
      </c>
      <c r="H163" s="223">
        <v>21.600000000000001</v>
      </c>
      <c r="I163" s="224"/>
      <c r="J163" s="225">
        <f>ROUND(I163*H163,2)</f>
        <v>0</v>
      </c>
      <c r="K163" s="221" t="s">
        <v>135</v>
      </c>
      <c r="L163" s="45"/>
      <c r="M163" s="226" t="s">
        <v>1</v>
      </c>
      <c r="N163" s="227" t="s">
        <v>47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136</v>
      </c>
      <c r="AT163" s="230" t="s">
        <v>131</v>
      </c>
      <c r="AU163" s="230" t="s">
        <v>92</v>
      </c>
      <c r="AY163" s="18" t="s">
        <v>128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90</v>
      </c>
      <c r="BK163" s="231">
        <f>ROUND(I163*H163,2)</f>
        <v>0</v>
      </c>
      <c r="BL163" s="18" t="s">
        <v>136</v>
      </c>
      <c r="BM163" s="230" t="s">
        <v>272</v>
      </c>
    </row>
    <row r="164" s="13" customFormat="1">
      <c r="A164" s="13"/>
      <c r="B164" s="232"/>
      <c r="C164" s="233"/>
      <c r="D164" s="234" t="s">
        <v>138</v>
      </c>
      <c r="E164" s="235" t="s">
        <v>1</v>
      </c>
      <c r="F164" s="236" t="s">
        <v>263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138</v>
      </c>
      <c r="AU164" s="242" t="s">
        <v>92</v>
      </c>
      <c r="AV164" s="13" t="s">
        <v>90</v>
      </c>
      <c r="AW164" s="13" t="s">
        <v>35</v>
      </c>
      <c r="AX164" s="13" t="s">
        <v>82</v>
      </c>
      <c r="AY164" s="242" t="s">
        <v>128</v>
      </c>
    </row>
    <row r="165" s="14" customFormat="1">
      <c r="A165" s="14"/>
      <c r="B165" s="243"/>
      <c r="C165" s="244"/>
      <c r="D165" s="234" t="s">
        <v>138</v>
      </c>
      <c r="E165" s="245" t="s">
        <v>1</v>
      </c>
      <c r="F165" s="246" t="s">
        <v>264</v>
      </c>
      <c r="G165" s="244"/>
      <c r="H165" s="247">
        <v>21.600000000000001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138</v>
      </c>
      <c r="AU165" s="253" t="s">
        <v>92</v>
      </c>
      <c r="AV165" s="14" t="s">
        <v>92</v>
      </c>
      <c r="AW165" s="14" t="s">
        <v>35</v>
      </c>
      <c r="AX165" s="14" t="s">
        <v>82</v>
      </c>
      <c r="AY165" s="253" t="s">
        <v>128</v>
      </c>
    </row>
    <row r="166" s="15" customFormat="1">
      <c r="A166" s="15"/>
      <c r="B166" s="254"/>
      <c r="C166" s="255"/>
      <c r="D166" s="234" t="s">
        <v>138</v>
      </c>
      <c r="E166" s="256" t="s">
        <v>1</v>
      </c>
      <c r="F166" s="257" t="s">
        <v>141</v>
      </c>
      <c r="G166" s="255"/>
      <c r="H166" s="258">
        <v>21.600000000000001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138</v>
      </c>
      <c r="AU166" s="264" t="s">
        <v>92</v>
      </c>
      <c r="AV166" s="15" t="s">
        <v>136</v>
      </c>
      <c r="AW166" s="15" t="s">
        <v>35</v>
      </c>
      <c r="AX166" s="15" t="s">
        <v>90</v>
      </c>
      <c r="AY166" s="264" t="s">
        <v>128</v>
      </c>
    </row>
    <row r="167" s="2" customFormat="1" ht="24.15" customHeight="1">
      <c r="A167" s="39"/>
      <c r="B167" s="40"/>
      <c r="C167" s="271" t="s">
        <v>189</v>
      </c>
      <c r="D167" s="271" t="s">
        <v>265</v>
      </c>
      <c r="E167" s="272" t="s">
        <v>273</v>
      </c>
      <c r="F167" s="273" t="s">
        <v>274</v>
      </c>
      <c r="G167" s="274" t="s">
        <v>157</v>
      </c>
      <c r="H167" s="275">
        <v>23.760000000000002</v>
      </c>
      <c r="I167" s="276"/>
      <c r="J167" s="277">
        <f>ROUND(I167*H167,2)</f>
        <v>0</v>
      </c>
      <c r="K167" s="273" t="s">
        <v>135</v>
      </c>
      <c r="L167" s="278"/>
      <c r="M167" s="279" t="s">
        <v>1</v>
      </c>
      <c r="N167" s="280" t="s">
        <v>47</v>
      </c>
      <c r="O167" s="92"/>
      <c r="P167" s="228">
        <f>O167*H167</f>
        <v>0</v>
      </c>
      <c r="Q167" s="228">
        <v>4.0000000000000003E-05</v>
      </c>
      <c r="R167" s="228">
        <f>Q167*H167</f>
        <v>0.00095040000000000012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178</v>
      </c>
      <c r="AT167" s="230" t="s">
        <v>265</v>
      </c>
      <c r="AU167" s="230" t="s">
        <v>92</v>
      </c>
      <c r="AY167" s="18" t="s">
        <v>128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90</v>
      </c>
      <c r="BK167" s="231">
        <f>ROUND(I167*H167,2)</f>
        <v>0</v>
      </c>
      <c r="BL167" s="18" t="s">
        <v>136</v>
      </c>
      <c r="BM167" s="230" t="s">
        <v>275</v>
      </c>
    </row>
    <row r="168" s="14" customFormat="1">
      <c r="A168" s="14"/>
      <c r="B168" s="243"/>
      <c r="C168" s="244"/>
      <c r="D168" s="234" t="s">
        <v>138</v>
      </c>
      <c r="E168" s="244"/>
      <c r="F168" s="246" t="s">
        <v>269</v>
      </c>
      <c r="G168" s="244"/>
      <c r="H168" s="247">
        <v>23.760000000000002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138</v>
      </c>
      <c r="AU168" s="253" t="s">
        <v>92</v>
      </c>
      <c r="AV168" s="14" t="s">
        <v>92</v>
      </c>
      <c r="AW168" s="14" t="s">
        <v>4</v>
      </c>
      <c r="AX168" s="14" t="s">
        <v>90</v>
      </c>
      <c r="AY168" s="253" t="s">
        <v>128</v>
      </c>
    </row>
    <row r="169" s="12" customFormat="1" ht="22.8" customHeight="1">
      <c r="A169" s="12"/>
      <c r="B169" s="203"/>
      <c r="C169" s="204"/>
      <c r="D169" s="205" t="s">
        <v>81</v>
      </c>
      <c r="E169" s="217" t="s">
        <v>129</v>
      </c>
      <c r="F169" s="217" t="s">
        <v>130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SUM(P170:P178)</f>
        <v>0</v>
      </c>
      <c r="Q169" s="211"/>
      <c r="R169" s="212">
        <f>SUM(R170:R178)</f>
        <v>0.012910000000000001</v>
      </c>
      <c r="S169" s="211"/>
      <c r="T169" s="213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90</v>
      </c>
      <c r="AT169" s="215" t="s">
        <v>81</v>
      </c>
      <c r="AU169" s="215" t="s">
        <v>90</v>
      </c>
      <c r="AY169" s="214" t="s">
        <v>128</v>
      </c>
      <c r="BK169" s="216">
        <f>SUM(BK170:BK178)</f>
        <v>0</v>
      </c>
    </row>
    <row r="170" s="2" customFormat="1" ht="16.5" customHeight="1">
      <c r="A170" s="39"/>
      <c r="B170" s="40"/>
      <c r="C170" s="219" t="s">
        <v>8</v>
      </c>
      <c r="D170" s="219" t="s">
        <v>131</v>
      </c>
      <c r="E170" s="220" t="s">
        <v>276</v>
      </c>
      <c r="F170" s="221" t="s">
        <v>277</v>
      </c>
      <c r="G170" s="222" t="s">
        <v>204</v>
      </c>
      <c r="H170" s="223">
        <v>1</v>
      </c>
      <c r="I170" s="224"/>
      <c r="J170" s="225">
        <f>ROUND(I170*H170,2)</f>
        <v>0</v>
      </c>
      <c r="K170" s="221" t="s">
        <v>135</v>
      </c>
      <c r="L170" s="45"/>
      <c r="M170" s="226" t="s">
        <v>1</v>
      </c>
      <c r="N170" s="227" t="s">
        <v>47</v>
      </c>
      <c r="O170" s="92"/>
      <c r="P170" s="228">
        <f>O170*H170</f>
        <v>0</v>
      </c>
      <c r="Q170" s="228">
        <v>0.00011</v>
      </c>
      <c r="R170" s="228">
        <f>Q170*H170</f>
        <v>0.00011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136</v>
      </c>
      <c r="AT170" s="230" t="s">
        <v>131</v>
      </c>
      <c r="AU170" s="230" t="s">
        <v>92</v>
      </c>
      <c r="AY170" s="18" t="s">
        <v>128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90</v>
      </c>
      <c r="BK170" s="231">
        <f>ROUND(I170*H170,2)</f>
        <v>0</v>
      </c>
      <c r="BL170" s="18" t="s">
        <v>136</v>
      </c>
      <c r="BM170" s="230" t="s">
        <v>278</v>
      </c>
    </row>
    <row r="171" s="2" customFormat="1" ht="16.5" customHeight="1">
      <c r="A171" s="39"/>
      <c r="B171" s="40"/>
      <c r="C171" s="271" t="s">
        <v>201</v>
      </c>
      <c r="D171" s="271" t="s">
        <v>265</v>
      </c>
      <c r="E171" s="272" t="s">
        <v>279</v>
      </c>
      <c r="F171" s="273" t="s">
        <v>280</v>
      </c>
      <c r="G171" s="274" t="s">
        <v>204</v>
      </c>
      <c r="H171" s="275">
        <v>1</v>
      </c>
      <c r="I171" s="276"/>
      <c r="J171" s="277">
        <f>ROUND(I171*H171,2)</f>
        <v>0</v>
      </c>
      <c r="K171" s="273" t="s">
        <v>135</v>
      </c>
      <c r="L171" s="278"/>
      <c r="M171" s="279" t="s">
        <v>1</v>
      </c>
      <c r="N171" s="280" t="s">
        <v>47</v>
      </c>
      <c r="O171" s="92"/>
      <c r="P171" s="228">
        <f>O171*H171</f>
        <v>0</v>
      </c>
      <c r="Q171" s="228">
        <v>0.012</v>
      </c>
      <c r="R171" s="228">
        <f>Q171*H171</f>
        <v>0.012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178</v>
      </c>
      <c r="AT171" s="230" t="s">
        <v>265</v>
      </c>
      <c r="AU171" s="230" t="s">
        <v>92</v>
      </c>
      <c r="AY171" s="18" t="s">
        <v>128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90</v>
      </c>
      <c r="BK171" s="231">
        <f>ROUND(I171*H171,2)</f>
        <v>0</v>
      </c>
      <c r="BL171" s="18" t="s">
        <v>136</v>
      </c>
      <c r="BM171" s="230" t="s">
        <v>281</v>
      </c>
    </row>
    <row r="172" s="2" customFormat="1" ht="33" customHeight="1">
      <c r="A172" s="39"/>
      <c r="B172" s="40"/>
      <c r="C172" s="219" t="s">
        <v>211</v>
      </c>
      <c r="D172" s="219" t="s">
        <v>131</v>
      </c>
      <c r="E172" s="220" t="s">
        <v>282</v>
      </c>
      <c r="F172" s="221" t="s">
        <v>283</v>
      </c>
      <c r="G172" s="222" t="s">
        <v>151</v>
      </c>
      <c r="H172" s="223">
        <v>25</v>
      </c>
      <c r="I172" s="224"/>
      <c r="J172" s="225">
        <f>ROUND(I172*H172,2)</f>
        <v>0</v>
      </c>
      <c r="K172" s="221" t="s">
        <v>135</v>
      </c>
      <c r="L172" s="45"/>
      <c r="M172" s="226" t="s">
        <v>1</v>
      </c>
      <c r="N172" s="227" t="s">
        <v>47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136</v>
      </c>
      <c r="AT172" s="230" t="s">
        <v>131</v>
      </c>
      <c r="AU172" s="230" t="s">
        <v>92</v>
      </c>
      <c r="AY172" s="18" t="s">
        <v>128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90</v>
      </c>
      <c r="BK172" s="231">
        <f>ROUND(I172*H172,2)</f>
        <v>0</v>
      </c>
      <c r="BL172" s="18" t="s">
        <v>136</v>
      </c>
      <c r="BM172" s="230" t="s">
        <v>284</v>
      </c>
    </row>
    <row r="173" s="2" customFormat="1" ht="33" customHeight="1">
      <c r="A173" s="39"/>
      <c r="B173" s="40"/>
      <c r="C173" s="219" t="s">
        <v>285</v>
      </c>
      <c r="D173" s="219" t="s">
        <v>131</v>
      </c>
      <c r="E173" s="220" t="s">
        <v>286</v>
      </c>
      <c r="F173" s="221" t="s">
        <v>287</v>
      </c>
      <c r="G173" s="222" t="s">
        <v>151</v>
      </c>
      <c r="H173" s="223">
        <v>25</v>
      </c>
      <c r="I173" s="224"/>
      <c r="J173" s="225">
        <f>ROUND(I173*H173,2)</f>
        <v>0</v>
      </c>
      <c r="K173" s="221" t="s">
        <v>135</v>
      </c>
      <c r="L173" s="45"/>
      <c r="M173" s="226" t="s">
        <v>1</v>
      </c>
      <c r="N173" s="227" t="s">
        <v>47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136</v>
      </c>
      <c r="AT173" s="230" t="s">
        <v>131</v>
      </c>
      <c r="AU173" s="230" t="s">
        <v>92</v>
      </c>
      <c r="AY173" s="18" t="s">
        <v>128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90</v>
      </c>
      <c r="BK173" s="231">
        <f>ROUND(I173*H173,2)</f>
        <v>0</v>
      </c>
      <c r="BL173" s="18" t="s">
        <v>136</v>
      </c>
      <c r="BM173" s="230" t="s">
        <v>288</v>
      </c>
    </row>
    <row r="174" s="2" customFormat="1" ht="37.8" customHeight="1">
      <c r="A174" s="39"/>
      <c r="B174" s="40"/>
      <c r="C174" s="219" t="s">
        <v>205</v>
      </c>
      <c r="D174" s="219" t="s">
        <v>131</v>
      </c>
      <c r="E174" s="220" t="s">
        <v>289</v>
      </c>
      <c r="F174" s="221" t="s">
        <v>290</v>
      </c>
      <c r="G174" s="222" t="s">
        <v>151</v>
      </c>
      <c r="H174" s="223">
        <v>350</v>
      </c>
      <c r="I174" s="224"/>
      <c r="J174" s="225">
        <f>ROUND(I174*H174,2)</f>
        <v>0</v>
      </c>
      <c r="K174" s="221" t="s">
        <v>135</v>
      </c>
      <c r="L174" s="45"/>
      <c r="M174" s="226" t="s">
        <v>1</v>
      </c>
      <c r="N174" s="227" t="s">
        <v>47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136</v>
      </c>
      <c r="AT174" s="230" t="s">
        <v>131</v>
      </c>
      <c r="AU174" s="230" t="s">
        <v>92</v>
      </c>
      <c r="AY174" s="18" t="s">
        <v>128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90</v>
      </c>
      <c r="BK174" s="231">
        <f>ROUND(I174*H174,2)</f>
        <v>0</v>
      </c>
      <c r="BL174" s="18" t="s">
        <v>136</v>
      </c>
      <c r="BM174" s="230" t="s">
        <v>291</v>
      </c>
    </row>
    <row r="175" s="14" customFormat="1">
      <c r="A175" s="14"/>
      <c r="B175" s="243"/>
      <c r="C175" s="244"/>
      <c r="D175" s="234" t="s">
        <v>138</v>
      </c>
      <c r="E175" s="244"/>
      <c r="F175" s="246" t="s">
        <v>292</v>
      </c>
      <c r="G175" s="244"/>
      <c r="H175" s="247">
        <v>350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138</v>
      </c>
      <c r="AU175" s="253" t="s">
        <v>92</v>
      </c>
      <c r="AV175" s="14" t="s">
        <v>92</v>
      </c>
      <c r="AW175" s="14" t="s">
        <v>4</v>
      </c>
      <c r="AX175" s="14" t="s">
        <v>90</v>
      </c>
      <c r="AY175" s="253" t="s">
        <v>128</v>
      </c>
    </row>
    <row r="176" s="2" customFormat="1" ht="33" customHeight="1">
      <c r="A176" s="39"/>
      <c r="B176" s="40"/>
      <c r="C176" s="219" t="s">
        <v>293</v>
      </c>
      <c r="D176" s="219" t="s">
        <v>131</v>
      </c>
      <c r="E176" s="220" t="s">
        <v>294</v>
      </c>
      <c r="F176" s="221" t="s">
        <v>295</v>
      </c>
      <c r="G176" s="222" t="s">
        <v>151</v>
      </c>
      <c r="H176" s="223">
        <v>25</v>
      </c>
      <c r="I176" s="224"/>
      <c r="J176" s="225">
        <f>ROUND(I176*H176,2)</f>
        <v>0</v>
      </c>
      <c r="K176" s="221" t="s">
        <v>135</v>
      </c>
      <c r="L176" s="45"/>
      <c r="M176" s="226" t="s">
        <v>1</v>
      </c>
      <c r="N176" s="227" t="s">
        <v>47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136</v>
      </c>
      <c r="AT176" s="230" t="s">
        <v>131</v>
      </c>
      <c r="AU176" s="230" t="s">
        <v>92</v>
      </c>
      <c r="AY176" s="18" t="s">
        <v>128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90</v>
      </c>
      <c r="BK176" s="231">
        <f>ROUND(I176*H176,2)</f>
        <v>0</v>
      </c>
      <c r="BL176" s="18" t="s">
        <v>136</v>
      </c>
      <c r="BM176" s="230" t="s">
        <v>296</v>
      </c>
    </row>
    <row r="177" s="2" customFormat="1" ht="33" customHeight="1">
      <c r="A177" s="39"/>
      <c r="B177" s="40"/>
      <c r="C177" s="219" t="s">
        <v>297</v>
      </c>
      <c r="D177" s="219" t="s">
        <v>131</v>
      </c>
      <c r="E177" s="220" t="s">
        <v>298</v>
      </c>
      <c r="F177" s="221" t="s">
        <v>299</v>
      </c>
      <c r="G177" s="222" t="s">
        <v>134</v>
      </c>
      <c r="H177" s="223">
        <v>20</v>
      </c>
      <c r="I177" s="224"/>
      <c r="J177" s="225">
        <f>ROUND(I177*H177,2)</f>
        <v>0</v>
      </c>
      <c r="K177" s="221" t="s">
        <v>135</v>
      </c>
      <c r="L177" s="45"/>
      <c r="M177" s="226" t="s">
        <v>1</v>
      </c>
      <c r="N177" s="227" t="s">
        <v>47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136</v>
      </c>
      <c r="AT177" s="230" t="s">
        <v>131</v>
      </c>
      <c r="AU177" s="230" t="s">
        <v>92</v>
      </c>
      <c r="AY177" s="18" t="s">
        <v>128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90</v>
      </c>
      <c r="BK177" s="231">
        <f>ROUND(I177*H177,2)</f>
        <v>0</v>
      </c>
      <c r="BL177" s="18" t="s">
        <v>136</v>
      </c>
      <c r="BM177" s="230" t="s">
        <v>300</v>
      </c>
    </row>
    <row r="178" s="2" customFormat="1" ht="24.15" customHeight="1">
      <c r="A178" s="39"/>
      <c r="B178" s="40"/>
      <c r="C178" s="219" t="s">
        <v>301</v>
      </c>
      <c r="D178" s="219" t="s">
        <v>131</v>
      </c>
      <c r="E178" s="220" t="s">
        <v>302</v>
      </c>
      <c r="F178" s="221" t="s">
        <v>303</v>
      </c>
      <c r="G178" s="222" t="s">
        <v>134</v>
      </c>
      <c r="H178" s="223">
        <v>20</v>
      </c>
      <c r="I178" s="224"/>
      <c r="J178" s="225">
        <f>ROUND(I178*H178,2)</f>
        <v>0</v>
      </c>
      <c r="K178" s="221" t="s">
        <v>135</v>
      </c>
      <c r="L178" s="45"/>
      <c r="M178" s="226" t="s">
        <v>1</v>
      </c>
      <c r="N178" s="227" t="s">
        <v>47</v>
      </c>
      <c r="O178" s="92"/>
      <c r="P178" s="228">
        <f>O178*H178</f>
        <v>0</v>
      </c>
      <c r="Q178" s="228">
        <v>4.0000000000000003E-05</v>
      </c>
      <c r="R178" s="228">
        <f>Q178*H178</f>
        <v>0.00080000000000000004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136</v>
      </c>
      <c r="AT178" s="230" t="s">
        <v>131</v>
      </c>
      <c r="AU178" s="230" t="s">
        <v>92</v>
      </c>
      <c r="AY178" s="18" t="s">
        <v>128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90</v>
      </c>
      <c r="BK178" s="231">
        <f>ROUND(I178*H178,2)</f>
        <v>0</v>
      </c>
      <c r="BL178" s="18" t="s">
        <v>136</v>
      </c>
      <c r="BM178" s="230" t="s">
        <v>304</v>
      </c>
    </row>
    <row r="179" s="12" customFormat="1" ht="22.8" customHeight="1">
      <c r="A179" s="12"/>
      <c r="B179" s="203"/>
      <c r="C179" s="204"/>
      <c r="D179" s="205" t="s">
        <v>81</v>
      </c>
      <c r="E179" s="217" t="s">
        <v>305</v>
      </c>
      <c r="F179" s="217" t="s">
        <v>306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</f>
        <v>0</v>
      </c>
      <c r="Q179" s="211"/>
      <c r="R179" s="212">
        <f>R180</f>
        <v>0</v>
      </c>
      <c r="S179" s="211"/>
      <c r="T179" s="213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90</v>
      </c>
      <c r="AT179" s="215" t="s">
        <v>81</v>
      </c>
      <c r="AU179" s="215" t="s">
        <v>90</v>
      </c>
      <c r="AY179" s="214" t="s">
        <v>128</v>
      </c>
      <c r="BK179" s="216">
        <f>BK180</f>
        <v>0</v>
      </c>
    </row>
    <row r="180" s="2" customFormat="1" ht="24.15" customHeight="1">
      <c r="A180" s="39"/>
      <c r="B180" s="40"/>
      <c r="C180" s="219" t="s">
        <v>307</v>
      </c>
      <c r="D180" s="219" t="s">
        <v>131</v>
      </c>
      <c r="E180" s="220" t="s">
        <v>308</v>
      </c>
      <c r="F180" s="221" t="s">
        <v>309</v>
      </c>
      <c r="G180" s="222" t="s">
        <v>176</v>
      </c>
      <c r="H180" s="223">
        <v>1.6879999999999999</v>
      </c>
      <c r="I180" s="224"/>
      <c r="J180" s="225">
        <f>ROUND(I180*H180,2)</f>
        <v>0</v>
      </c>
      <c r="K180" s="221" t="s">
        <v>135</v>
      </c>
      <c r="L180" s="45"/>
      <c r="M180" s="226" t="s">
        <v>1</v>
      </c>
      <c r="N180" s="227" t="s">
        <v>47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136</v>
      </c>
      <c r="AT180" s="230" t="s">
        <v>131</v>
      </c>
      <c r="AU180" s="230" t="s">
        <v>92</v>
      </c>
      <c r="AY180" s="18" t="s">
        <v>128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90</v>
      </c>
      <c r="BK180" s="231">
        <f>ROUND(I180*H180,2)</f>
        <v>0</v>
      </c>
      <c r="BL180" s="18" t="s">
        <v>136</v>
      </c>
      <c r="BM180" s="230" t="s">
        <v>310</v>
      </c>
    </row>
    <row r="181" s="12" customFormat="1" ht="25.92" customHeight="1">
      <c r="A181" s="12"/>
      <c r="B181" s="203"/>
      <c r="C181" s="204"/>
      <c r="D181" s="205" t="s">
        <v>81</v>
      </c>
      <c r="E181" s="206" t="s">
        <v>197</v>
      </c>
      <c r="F181" s="206" t="s">
        <v>198</v>
      </c>
      <c r="G181" s="204"/>
      <c r="H181" s="204"/>
      <c r="I181" s="207"/>
      <c r="J181" s="208">
        <f>BK181</f>
        <v>0</v>
      </c>
      <c r="K181" s="204"/>
      <c r="L181" s="209"/>
      <c r="M181" s="210"/>
      <c r="N181" s="211"/>
      <c r="O181" s="211"/>
      <c r="P181" s="212">
        <f>P182+P184+P219+P235</f>
        <v>0</v>
      </c>
      <c r="Q181" s="211"/>
      <c r="R181" s="212">
        <f>R182+R184+R219+R235</f>
        <v>0.22847115000000001</v>
      </c>
      <c r="S181" s="211"/>
      <c r="T181" s="213">
        <f>T182+T184+T219+T235</f>
        <v>0.1192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92</v>
      </c>
      <c r="AT181" s="215" t="s">
        <v>81</v>
      </c>
      <c r="AU181" s="215" t="s">
        <v>82</v>
      </c>
      <c r="AY181" s="214" t="s">
        <v>128</v>
      </c>
      <c r="BK181" s="216">
        <f>BK182+BK184+BK219+BK235</f>
        <v>0</v>
      </c>
    </row>
    <row r="182" s="12" customFormat="1" ht="22.8" customHeight="1">
      <c r="A182" s="12"/>
      <c r="B182" s="203"/>
      <c r="C182" s="204"/>
      <c r="D182" s="205" t="s">
        <v>81</v>
      </c>
      <c r="E182" s="217" t="s">
        <v>199</v>
      </c>
      <c r="F182" s="217" t="s">
        <v>200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</v>
      </c>
      <c r="S182" s="211"/>
      <c r="T182" s="21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92</v>
      </c>
      <c r="AT182" s="215" t="s">
        <v>81</v>
      </c>
      <c r="AU182" s="215" t="s">
        <v>90</v>
      </c>
      <c r="AY182" s="214" t="s">
        <v>128</v>
      </c>
      <c r="BK182" s="216">
        <f>BK183</f>
        <v>0</v>
      </c>
    </row>
    <row r="183" s="2" customFormat="1" ht="24.15" customHeight="1">
      <c r="A183" s="39"/>
      <c r="B183" s="40"/>
      <c r="C183" s="219" t="s">
        <v>7</v>
      </c>
      <c r="D183" s="219" t="s">
        <v>131</v>
      </c>
      <c r="E183" s="220" t="s">
        <v>311</v>
      </c>
      <c r="F183" s="221" t="s">
        <v>312</v>
      </c>
      <c r="G183" s="222" t="s">
        <v>214</v>
      </c>
      <c r="H183" s="223">
        <v>1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47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205</v>
      </c>
      <c r="AT183" s="230" t="s">
        <v>131</v>
      </c>
      <c r="AU183" s="230" t="s">
        <v>92</v>
      </c>
      <c r="AY183" s="18" t="s">
        <v>128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90</v>
      </c>
      <c r="BK183" s="231">
        <f>ROUND(I183*H183,2)</f>
        <v>0</v>
      </c>
      <c r="BL183" s="18" t="s">
        <v>205</v>
      </c>
      <c r="BM183" s="230" t="s">
        <v>313</v>
      </c>
    </row>
    <row r="184" s="12" customFormat="1" ht="22.8" customHeight="1">
      <c r="A184" s="12"/>
      <c r="B184" s="203"/>
      <c r="C184" s="204"/>
      <c r="D184" s="205" t="s">
        <v>81</v>
      </c>
      <c r="E184" s="217" t="s">
        <v>314</v>
      </c>
      <c r="F184" s="217" t="s">
        <v>315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SUM(P185:P218)</f>
        <v>0</v>
      </c>
      <c r="Q184" s="211"/>
      <c r="R184" s="212">
        <f>SUM(R185:R218)</f>
        <v>0.14301400000000003</v>
      </c>
      <c r="S184" s="211"/>
      <c r="T184" s="213">
        <f>SUM(T185:T218)</f>
        <v>0.1192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92</v>
      </c>
      <c r="AT184" s="215" t="s">
        <v>81</v>
      </c>
      <c r="AU184" s="215" t="s">
        <v>90</v>
      </c>
      <c r="AY184" s="214" t="s">
        <v>128</v>
      </c>
      <c r="BK184" s="216">
        <f>SUM(BK185:BK218)</f>
        <v>0</v>
      </c>
    </row>
    <row r="185" s="2" customFormat="1" ht="16.5" customHeight="1">
      <c r="A185" s="39"/>
      <c r="B185" s="40"/>
      <c r="C185" s="219" t="s">
        <v>316</v>
      </c>
      <c r="D185" s="219" t="s">
        <v>131</v>
      </c>
      <c r="E185" s="220" t="s">
        <v>317</v>
      </c>
      <c r="F185" s="221" t="s">
        <v>318</v>
      </c>
      <c r="G185" s="222" t="s">
        <v>134</v>
      </c>
      <c r="H185" s="223">
        <v>4</v>
      </c>
      <c r="I185" s="224"/>
      <c r="J185" s="225">
        <f>ROUND(I185*H185,2)</f>
        <v>0</v>
      </c>
      <c r="K185" s="221" t="s">
        <v>135</v>
      </c>
      <c r="L185" s="45"/>
      <c r="M185" s="226" t="s">
        <v>1</v>
      </c>
      <c r="N185" s="227" t="s">
        <v>47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205</v>
      </c>
      <c r="AT185" s="230" t="s">
        <v>131</v>
      </c>
      <c r="AU185" s="230" t="s">
        <v>92</v>
      </c>
      <c r="AY185" s="18" t="s">
        <v>128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90</v>
      </c>
      <c r="BK185" s="231">
        <f>ROUND(I185*H185,2)</f>
        <v>0</v>
      </c>
      <c r="BL185" s="18" t="s">
        <v>205</v>
      </c>
      <c r="BM185" s="230" t="s">
        <v>319</v>
      </c>
    </row>
    <row r="186" s="13" customFormat="1">
      <c r="A186" s="13"/>
      <c r="B186" s="232"/>
      <c r="C186" s="233"/>
      <c r="D186" s="234" t="s">
        <v>138</v>
      </c>
      <c r="E186" s="235" t="s">
        <v>1</v>
      </c>
      <c r="F186" s="236" t="s">
        <v>320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138</v>
      </c>
      <c r="AU186" s="242" t="s">
        <v>92</v>
      </c>
      <c r="AV186" s="13" t="s">
        <v>90</v>
      </c>
      <c r="AW186" s="13" t="s">
        <v>35</v>
      </c>
      <c r="AX186" s="13" t="s">
        <v>82</v>
      </c>
      <c r="AY186" s="242" t="s">
        <v>128</v>
      </c>
    </row>
    <row r="187" s="14" customFormat="1">
      <c r="A187" s="14"/>
      <c r="B187" s="243"/>
      <c r="C187" s="244"/>
      <c r="D187" s="234" t="s">
        <v>138</v>
      </c>
      <c r="E187" s="245" t="s">
        <v>1</v>
      </c>
      <c r="F187" s="246" t="s">
        <v>321</v>
      </c>
      <c r="G187" s="244"/>
      <c r="H187" s="247">
        <v>4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138</v>
      </c>
      <c r="AU187" s="253" t="s">
        <v>92</v>
      </c>
      <c r="AV187" s="14" t="s">
        <v>92</v>
      </c>
      <c r="AW187" s="14" t="s">
        <v>35</v>
      </c>
      <c r="AX187" s="14" t="s">
        <v>82</v>
      </c>
      <c r="AY187" s="253" t="s">
        <v>128</v>
      </c>
    </row>
    <row r="188" s="15" customFormat="1">
      <c r="A188" s="15"/>
      <c r="B188" s="254"/>
      <c r="C188" s="255"/>
      <c r="D188" s="234" t="s">
        <v>138</v>
      </c>
      <c r="E188" s="256" t="s">
        <v>1</v>
      </c>
      <c r="F188" s="257" t="s">
        <v>141</v>
      </c>
      <c r="G188" s="255"/>
      <c r="H188" s="258">
        <v>4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138</v>
      </c>
      <c r="AU188" s="264" t="s">
        <v>92</v>
      </c>
      <c r="AV188" s="15" t="s">
        <v>136</v>
      </c>
      <c r="AW188" s="15" t="s">
        <v>35</v>
      </c>
      <c r="AX188" s="15" t="s">
        <v>90</v>
      </c>
      <c r="AY188" s="264" t="s">
        <v>128</v>
      </c>
    </row>
    <row r="189" s="2" customFormat="1" ht="16.5" customHeight="1">
      <c r="A189" s="39"/>
      <c r="B189" s="40"/>
      <c r="C189" s="219" t="s">
        <v>322</v>
      </c>
      <c r="D189" s="219" t="s">
        <v>131</v>
      </c>
      <c r="E189" s="220" t="s">
        <v>323</v>
      </c>
      <c r="F189" s="221" t="s">
        <v>324</v>
      </c>
      <c r="G189" s="222" t="s">
        <v>134</v>
      </c>
      <c r="H189" s="223">
        <v>4</v>
      </c>
      <c r="I189" s="224"/>
      <c r="J189" s="225">
        <f>ROUND(I189*H189,2)</f>
        <v>0</v>
      </c>
      <c r="K189" s="221" t="s">
        <v>135</v>
      </c>
      <c r="L189" s="45"/>
      <c r="M189" s="226" t="s">
        <v>1</v>
      </c>
      <c r="N189" s="227" t="s">
        <v>47</v>
      </c>
      <c r="O189" s="92"/>
      <c r="P189" s="228">
        <f>O189*H189</f>
        <v>0</v>
      </c>
      <c r="Q189" s="228">
        <v>0.00029999999999999997</v>
      </c>
      <c r="R189" s="228">
        <f>Q189*H189</f>
        <v>0.0011999999999999999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205</v>
      </c>
      <c r="AT189" s="230" t="s">
        <v>131</v>
      </c>
      <c r="AU189" s="230" t="s">
        <v>92</v>
      </c>
      <c r="AY189" s="18" t="s">
        <v>128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90</v>
      </c>
      <c r="BK189" s="231">
        <f>ROUND(I189*H189,2)</f>
        <v>0</v>
      </c>
      <c r="BL189" s="18" t="s">
        <v>205</v>
      </c>
      <c r="BM189" s="230" t="s">
        <v>325</v>
      </c>
    </row>
    <row r="190" s="13" customFormat="1">
      <c r="A190" s="13"/>
      <c r="B190" s="232"/>
      <c r="C190" s="233"/>
      <c r="D190" s="234" t="s">
        <v>138</v>
      </c>
      <c r="E190" s="235" t="s">
        <v>1</v>
      </c>
      <c r="F190" s="236" t="s">
        <v>326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138</v>
      </c>
      <c r="AU190" s="242" t="s">
        <v>92</v>
      </c>
      <c r="AV190" s="13" t="s">
        <v>90</v>
      </c>
      <c r="AW190" s="13" t="s">
        <v>35</v>
      </c>
      <c r="AX190" s="13" t="s">
        <v>82</v>
      </c>
      <c r="AY190" s="242" t="s">
        <v>128</v>
      </c>
    </row>
    <row r="191" s="14" customFormat="1">
      <c r="A191" s="14"/>
      <c r="B191" s="243"/>
      <c r="C191" s="244"/>
      <c r="D191" s="234" t="s">
        <v>138</v>
      </c>
      <c r="E191" s="245" t="s">
        <v>1</v>
      </c>
      <c r="F191" s="246" t="s">
        <v>321</v>
      </c>
      <c r="G191" s="244"/>
      <c r="H191" s="247">
        <v>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138</v>
      </c>
      <c r="AU191" s="253" t="s">
        <v>92</v>
      </c>
      <c r="AV191" s="14" t="s">
        <v>92</v>
      </c>
      <c r="AW191" s="14" t="s">
        <v>35</v>
      </c>
      <c r="AX191" s="14" t="s">
        <v>82</v>
      </c>
      <c r="AY191" s="253" t="s">
        <v>128</v>
      </c>
    </row>
    <row r="192" s="15" customFormat="1">
      <c r="A192" s="15"/>
      <c r="B192" s="254"/>
      <c r="C192" s="255"/>
      <c r="D192" s="234" t="s">
        <v>138</v>
      </c>
      <c r="E192" s="256" t="s">
        <v>1</v>
      </c>
      <c r="F192" s="257" t="s">
        <v>141</v>
      </c>
      <c r="G192" s="255"/>
      <c r="H192" s="258">
        <v>4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138</v>
      </c>
      <c r="AU192" s="264" t="s">
        <v>92</v>
      </c>
      <c r="AV192" s="15" t="s">
        <v>136</v>
      </c>
      <c r="AW192" s="15" t="s">
        <v>35</v>
      </c>
      <c r="AX192" s="15" t="s">
        <v>90</v>
      </c>
      <c r="AY192" s="264" t="s">
        <v>128</v>
      </c>
    </row>
    <row r="193" s="2" customFormat="1" ht="21.75" customHeight="1">
      <c r="A193" s="39"/>
      <c r="B193" s="40"/>
      <c r="C193" s="219" t="s">
        <v>327</v>
      </c>
      <c r="D193" s="219" t="s">
        <v>131</v>
      </c>
      <c r="E193" s="220" t="s">
        <v>328</v>
      </c>
      <c r="F193" s="221" t="s">
        <v>329</v>
      </c>
      <c r="G193" s="222" t="s">
        <v>134</v>
      </c>
      <c r="H193" s="223">
        <v>4</v>
      </c>
      <c r="I193" s="224"/>
      <c r="J193" s="225">
        <f>ROUND(I193*H193,2)</f>
        <v>0</v>
      </c>
      <c r="K193" s="221" t="s">
        <v>135</v>
      </c>
      <c r="L193" s="45"/>
      <c r="M193" s="226" t="s">
        <v>1</v>
      </c>
      <c r="N193" s="227" t="s">
        <v>47</v>
      </c>
      <c r="O193" s="92"/>
      <c r="P193" s="228">
        <f>O193*H193</f>
        <v>0</v>
      </c>
      <c r="Q193" s="228">
        <v>0.0045500000000000002</v>
      </c>
      <c r="R193" s="228">
        <f>Q193*H193</f>
        <v>0.018200000000000001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205</v>
      </c>
      <c r="AT193" s="230" t="s">
        <v>131</v>
      </c>
      <c r="AU193" s="230" t="s">
        <v>92</v>
      </c>
      <c r="AY193" s="18" t="s">
        <v>128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90</v>
      </c>
      <c r="BK193" s="231">
        <f>ROUND(I193*H193,2)</f>
        <v>0</v>
      </c>
      <c r="BL193" s="18" t="s">
        <v>205</v>
      </c>
      <c r="BM193" s="230" t="s">
        <v>330</v>
      </c>
    </row>
    <row r="194" s="13" customFormat="1">
      <c r="A194" s="13"/>
      <c r="B194" s="232"/>
      <c r="C194" s="233"/>
      <c r="D194" s="234" t="s">
        <v>138</v>
      </c>
      <c r="E194" s="235" t="s">
        <v>1</v>
      </c>
      <c r="F194" s="236" t="s">
        <v>331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138</v>
      </c>
      <c r="AU194" s="242" t="s">
        <v>92</v>
      </c>
      <c r="AV194" s="13" t="s">
        <v>90</v>
      </c>
      <c r="AW194" s="13" t="s">
        <v>35</v>
      </c>
      <c r="AX194" s="13" t="s">
        <v>82</v>
      </c>
      <c r="AY194" s="242" t="s">
        <v>128</v>
      </c>
    </row>
    <row r="195" s="14" customFormat="1">
      <c r="A195" s="14"/>
      <c r="B195" s="243"/>
      <c r="C195" s="244"/>
      <c r="D195" s="234" t="s">
        <v>138</v>
      </c>
      <c r="E195" s="245" t="s">
        <v>1</v>
      </c>
      <c r="F195" s="246" t="s">
        <v>321</v>
      </c>
      <c r="G195" s="244"/>
      <c r="H195" s="247">
        <v>4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138</v>
      </c>
      <c r="AU195" s="253" t="s">
        <v>92</v>
      </c>
      <c r="AV195" s="14" t="s">
        <v>92</v>
      </c>
      <c r="AW195" s="14" t="s">
        <v>35</v>
      </c>
      <c r="AX195" s="14" t="s">
        <v>82</v>
      </c>
      <c r="AY195" s="253" t="s">
        <v>128</v>
      </c>
    </row>
    <row r="196" s="15" customFormat="1">
      <c r="A196" s="15"/>
      <c r="B196" s="254"/>
      <c r="C196" s="255"/>
      <c r="D196" s="234" t="s">
        <v>138</v>
      </c>
      <c r="E196" s="256" t="s">
        <v>1</v>
      </c>
      <c r="F196" s="257" t="s">
        <v>141</v>
      </c>
      <c r="G196" s="255"/>
      <c r="H196" s="258">
        <v>4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138</v>
      </c>
      <c r="AU196" s="264" t="s">
        <v>92</v>
      </c>
      <c r="AV196" s="15" t="s">
        <v>136</v>
      </c>
      <c r="AW196" s="15" t="s">
        <v>35</v>
      </c>
      <c r="AX196" s="15" t="s">
        <v>90</v>
      </c>
      <c r="AY196" s="264" t="s">
        <v>128</v>
      </c>
    </row>
    <row r="197" s="2" customFormat="1" ht="33" customHeight="1">
      <c r="A197" s="39"/>
      <c r="B197" s="40"/>
      <c r="C197" s="219" t="s">
        <v>332</v>
      </c>
      <c r="D197" s="219" t="s">
        <v>131</v>
      </c>
      <c r="E197" s="220" t="s">
        <v>333</v>
      </c>
      <c r="F197" s="221" t="s">
        <v>334</v>
      </c>
      <c r="G197" s="222" t="s">
        <v>157</v>
      </c>
      <c r="H197" s="223">
        <v>2</v>
      </c>
      <c r="I197" s="224"/>
      <c r="J197" s="225">
        <f>ROUND(I197*H197,2)</f>
        <v>0</v>
      </c>
      <c r="K197" s="221" t="s">
        <v>135</v>
      </c>
      <c r="L197" s="45"/>
      <c r="M197" s="226" t="s">
        <v>1</v>
      </c>
      <c r="N197" s="227" t="s">
        <v>47</v>
      </c>
      <c r="O197" s="92"/>
      <c r="P197" s="228">
        <f>O197*H197</f>
        <v>0</v>
      </c>
      <c r="Q197" s="228">
        <v>0.00042999999999999999</v>
      </c>
      <c r="R197" s="228">
        <f>Q197*H197</f>
        <v>0.00085999999999999998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205</v>
      </c>
      <c r="AT197" s="230" t="s">
        <v>131</v>
      </c>
      <c r="AU197" s="230" t="s">
        <v>92</v>
      </c>
      <c r="AY197" s="18" t="s">
        <v>128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90</v>
      </c>
      <c r="BK197" s="231">
        <f>ROUND(I197*H197,2)</f>
        <v>0</v>
      </c>
      <c r="BL197" s="18" t="s">
        <v>205</v>
      </c>
      <c r="BM197" s="230" t="s">
        <v>335</v>
      </c>
    </row>
    <row r="198" s="13" customFormat="1">
      <c r="A198" s="13"/>
      <c r="B198" s="232"/>
      <c r="C198" s="233"/>
      <c r="D198" s="234" t="s">
        <v>138</v>
      </c>
      <c r="E198" s="235" t="s">
        <v>1</v>
      </c>
      <c r="F198" s="236" t="s">
        <v>336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138</v>
      </c>
      <c r="AU198" s="242" t="s">
        <v>92</v>
      </c>
      <c r="AV198" s="13" t="s">
        <v>90</v>
      </c>
      <c r="AW198" s="13" t="s">
        <v>35</v>
      </c>
      <c r="AX198" s="13" t="s">
        <v>82</v>
      </c>
      <c r="AY198" s="242" t="s">
        <v>128</v>
      </c>
    </row>
    <row r="199" s="14" customFormat="1">
      <c r="A199" s="14"/>
      <c r="B199" s="243"/>
      <c r="C199" s="244"/>
      <c r="D199" s="234" t="s">
        <v>138</v>
      </c>
      <c r="E199" s="245" t="s">
        <v>1</v>
      </c>
      <c r="F199" s="246" t="s">
        <v>337</v>
      </c>
      <c r="G199" s="244"/>
      <c r="H199" s="247">
        <v>2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138</v>
      </c>
      <c r="AU199" s="253" t="s">
        <v>92</v>
      </c>
      <c r="AV199" s="14" t="s">
        <v>92</v>
      </c>
      <c r="AW199" s="14" t="s">
        <v>35</v>
      </c>
      <c r="AX199" s="14" t="s">
        <v>82</v>
      </c>
      <c r="AY199" s="253" t="s">
        <v>128</v>
      </c>
    </row>
    <row r="200" s="15" customFormat="1">
      <c r="A200" s="15"/>
      <c r="B200" s="254"/>
      <c r="C200" s="255"/>
      <c r="D200" s="234" t="s">
        <v>138</v>
      </c>
      <c r="E200" s="256" t="s">
        <v>218</v>
      </c>
      <c r="F200" s="257" t="s">
        <v>141</v>
      </c>
      <c r="G200" s="255"/>
      <c r="H200" s="258">
        <v>2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138</v>
      </c>
      <c r="AU200" s="264" t="s">
        <v>92</v>
      </c>
      <c r="AV200" s="15" t="s">
        <v>136</v>
      </c>
      <c r="AW200" s="15" t="s">
        <v>35</v>
      </c>
      <c r="AX200" s="15" t="s">
        <v>90</v>
      </c>
      <c r="AY200" s="264" t="s">
        <v>128</v>
      </c>
    </row>
    <row r="201" s="2" customFormat="1" ht="24.15" customHeight="1">
      <c r="A201" s="39"/>
      <c r="B201" s="40"/>
      <c r="C201" s="219" t="s">
        <v>338</v>
      </c>
      <c r="D201" s="219" t="s">
        <v>131</v>
      </c>
      <c r="E201" s="220" t="s">
        <v>339</v>
      </c>
      <c r="F201" s="221" t="s">
        <v>340</v>
      </c>
      <c r="G201" s="222" t="s">
        <v>204</v>
      </c>
      <c r="H201" s="223">
        <v>40</v>
      </c>
      <c r="I201" s="224"/>
      <c r="J201" s="225">
        <f>ROUND(I201*H201,2)</f>
        <v>0</v>
      </c>
      <c r="K201" s="221" t="s">
        <v>135</v>
      </c>
      <c r="L201" s="45"/>
      <c r="M201" s="226" t="s">
        <v>1</v>
      </c>
      <c r="N201" s="227" t="s">
        <v>47</v>
      </c>
      <c r="O201" s="92"/>
      <c r="P201" s="228">
        <f>O201*H201</f>
        <v>0</v>
      </c>
      <c r="Q201" s="228">
        <v>0.0010200000000000001</v>
      </c>
      <c r="R201" s="228">
        <f>Q201*H201</f>
        <v>0.040800000000000003</v>
      </c>
      <c r="S201" s="228">
        <v>0.00298</v>
      </c>
      <c r="T201" s="229">
        <f>S201*H201</f>
        <v>0.1192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205</v>
      </c>
      <c r="AT201" s="230" t="s">
        <v>131</v>
      </c>
      <c r="AU201" s="230" t="s">
        <v>92</v>
      </c>
      <c r="AY201" s="18" t="s">
        <v>128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90</v>
      </c>
      <c r="BK201" s="231">
        <f>ROUND(I201*H201,2)</f>
        <v>0</v>
      </c>
      <c r="BL201" s="18" t="s">
        <v>205</v>
      </c>
      <c r="BM201" s="230" t="s">
        <v>341</v>
      </c>
    </row>
    <row r="202" s="13" customFormat="1">
      <c r="A202" s="13"/>
      <c r="B202" s="232"/>
      <c r="C202" s="233"/>
      <c r="D202" s="234" t="s">
        <v>138</v>
      </c>
      <c r="E202" s="235" t="s">
        <v>1</v>
      </c>
      <c r="F202" s="236" t="s">
        <v>342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138</v>
      </c>
      <c r="AU202" s="242" t="s">
        <v>92</v>
      </c>
      <c r="AV202" s="13" t="s">
        <v>90</v>
      </c>
      <c r="AW202" s="13" t="s">
        <v>35</v>
      </c>
      <c r="AX202" s="13" t="s">
        <v>82</v>
      </c>
      <c r="AY202" s="242" t="s">
        <v>128</v>
      </c>
    </row>
    <row r="203" s="14" customFormat="1">
      <c r="A203" s="14"/>
      <c r="B203" s="243"/>
      <c r="C203" s="244"/>
      <c r="D203" s="234" t="s">
        <v>138</v>
      </c>
      <c r="E203" s="245" t="s">
        <v>1</v>
      </c>
      <c r="F203" s="246" t="s">
        <v>343</v>
      </c>
      <c r="G203" s="244"/>
      <c r="H203" s="247">
        <v>40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138</v>
      </c>
      <c r="AU203" s="253" t="s">
        <v>92</v>
      </c>
      <c r="AV203" s="14" t="s">
        <v>92</v>
      </c>
      <c r="AW203" s="14" t="s">
        <v>35</v>
      </c>
      <c r="AX203" s="14" t="s">
        <v>82</v>
      </c>
      <c r="AY203" s="253" t="s">
        <v>128</v>
      </c>
    </row>
    <row r="204" s="15" customFormat="1">
      <c r="A204" s="15"/>
      <c r="B204" s="254"/>
      <c r="C204" s="255"/>
      <c r="D204" s="234" t="s">
        <v>138</v>
      </c>
      <c r="E204" s="256" t="s">
        <v>1</v>
      </c>
      <c r="F204" s="257" t="s">
        <v>141</v>
      </c>
      <c r="G204" s="255"/>
      <c r="H204" s="258">
        <v>40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138</v>
      </c>
      <c r="AU204" s="264" t="s">
        <v>92</v>
      </c>
      <c r="AV204" s="15" t="s">
        <v>136</v>
      </c>
      <c r="AW204" s="15" t="s">
        <v>35</v>
      </c>
      <c r="AX204" s="15" t="s">
        <v>90</v>
      </c>
      <c r="AY204" s="264" t="s">
        <v>128</v>
      </c>
    </row>
    <row r="205" s="2" customFormat="1" ht="16.5" customHeight="1">
      <c r="A205" s="39"/>
      <c r="B205" s="40"/>
      <c r="C205" s="271" t="s">
        <v>344</v>
      </c>
      <c r="D205" s="271" t="s">
        <v>265</v>
      </c>
      <c r="E205" s="272" t="s">
        <v>345</v>
      </c>
      <c r="F205" s="273" t="s">
        <v>346</v>
      </c>
      <c r="G205" s="274" t="s">
        <v>134</v>
      </c>
      <c r="H205" s="275">
        <v>4.6200000000000001</v>
      </c>
      <c r="I205" s="276"/>
      <c r="J205" s="277">
        <f>ROUND(I205*H205,2)</f>
        <v>0</v>
      </c>
      <c r="K205" s="273" t="s">
        <v>1</v>
      </c>
      <c r="L205" s="278"/>
      <c r="M205" s="279" t="s">
        <v>1</v>
      </c>
      <c r="N205" s="280" t="s">
        <v>47</v>
      </c>
      <c r="O205" s="92"/>
      <c r="P205" s="228">
        <f>O205*H205</f>
        <v>0</v>
      </c>
      <c r="Q205" s="228">
        <v>0.0177</v>
      </c>
      <c r="R205" s="228">
        <f>Q205*H205</f>
        <v>0.081773999999999999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347</v>
      </c>
      <c r="AT205" s="230" t="s">
        <v>265</v>
      </c>
      <c r="AU205" s="230" t="s">
        <v>92</v>
      </c>
      <c r="AY205" s="18" t="s">
        <v>128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90</v>
      </c>
      <c r="BK205" s="231">
        <f>ROUND(I205*H205,2)</f>
        <v>0</v>
      </c>
      <c r="BL205" s="18" t="s">
        <v>205</v>
      </c>
      <c r="BM205" s="230" t="s">
        <v>348</v>
      </c>
    </row>
    <row r="206" s="13" customFormat="1">
      <c r="A206" s="13"/>
      <c r="B206" s="232"/>
      <c r="C206" s="233"/>
      <c r="D206" s="234" t="s">
        <v>138</v>
      </c>
      <c r="E206" s="235" t="s">
        <v>1</v>
      </c>
      <c r="F206" s="236" t="s">
        <v>349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138</v>
      </c>
      <c r="AU206" s="242" t="s">
        <v>92</v>
      </c>
      <c r="AV206" s="13" t="s">
        <v>90</v>
      </c>
      <c r="AW206" s="13" t="s">
        <v>35</v>
      </c>
      <c r="AX206" s="13" t="s">
        <v>82</v>
      </c>
      <c r="AY206" s="242" t="s">
        <v>128</v>
      </c>
    </row>
    <row r="207" s="14" customFormat="1">
      <c r="A207" s="14"/>
      <c r="B207" s="243"/>
      <c r="C207" s="244"/>
      <c r="D207" s="234" t="s">
        <v>138</v>
      </c>
      <c r="E207" s="245" t="s">
        <v>1</v>
      </c>
      <c r="F207" s="246" t="s">
        <v>350</v>
      </c>
      <c r="G207" s="244"/>
      <c r="H207" s="247">
        <v>4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138</v>
      </c>
      <c r="AU207" s="253" t="s">
        <v>92</v>
      </c>
      <c r="AV207" s="14" t="s">
        <v>92</v>
      </c>
      <c r="AW207" s="14" t="s">
        <v>35</v>
      </c>
      <c r="AX207" s="14" t="s">
        <v>82</v>
      </c>
      <c r="AY207" s="253" t="s">
        <v>128</v>
      </c>
    </row>
    <row r="208" s="16" customFormat="1">
      <c r="A208" s="16"/>
      <c r="B208" s="281"/>
      <c r="C208" s="282"/>
      <c r="D208" s="234" t="s">
        <v>138</v>
      </c>
      <c r="E208" s="283" t="s">
        <v>217</v>
      </c>
      <c r="F208" s="284" t="s">
        <v>351</v>
      </c>
      <c r="G208" s="282"/>
      <c r="H208" s="285">
        <v>4</v>
      </c>
      <c r="I208" s="286"/>
      <c r="J208" s="282"/>
      <c r="K208" s="282"/>
      <c r="L208" s="287"/>
      <c r="M208" s="288"/>
      <c r="N208" s="289"/>
      <c r="O208" s="289"/>
      <c r="P208" s="289"/>
      <c r="Q208" s="289"/>
      <c r="R208" s="289"/>
      <c r="S208" s="289"/>
      <c r="T208" s="290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91" t="s">
        <v>138</v>
      </c>
      <c r="AU208" s="291" t="s">
        <v>92</v>
      </c>
      <c r="AV208" s="16" t="s">
        <v>148</v>
      </c>
      <c r="AW208" s="16" t="s">
        <v>35</v>
      </c>
      <c r="AX208" s="16" t="s">
        <v>82</v>
      </c>
      <c r="AY208" s="291" t="s">
        <v>128</v>
      </c>
    </row>
    <row r="209" s="13" customFormat="1">
      <c r="A209" s="13"/>
      <c r="B209" s="232"/>
      <c r="C209" s="233"/>
      <c r="D209" s="234" t="s">
        <v>138</v>
      </c>
      <c r="E209" s="235" t="s">
        <v>1</v>
      </c>
      <c r="F209" s="236" t="s">
        <v>352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138</v>
      </c>
      <c r="AU209" s="242" t="s">
        <v>92</v>
      </c>
      <c r="AV209" s="13" t="s">
        <v>90</v>
      </c>
      <c r="AW209" s="13" t="s">
        <v>35</v>
      </c>
      <c r="AX209" s="13" t="s">
        <v>82</v>
      </c>
      <c r="AY209" s="242" t="s">
        <v>128</v>
      </c>
    </row>
    <row r="210" s="14" customFormat="1">
      <c r="A210" s="14"/>
      <c r="B210" s="243"/>
      <c r="C210" s="244"/>
      <c r="D210" s="234" t="s">
        <v>138</v>
      </c>
      <c r="E210" s="245" t="s">
        <v>1</v>
      </c>
      <c r="F210" s="246" t="s">
        <v>353</v>
      </c>
      <c r="G210" s="244"/>
      <c r="H210" s="247">
        <v>0.20000000000000001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138</v>
      </c>
      <c r="AU210" s="253" t="s">
        <v>92</v>
      </c>
      <c r="AV210" s="14" t="s">
        <v>92</v>
      </c>
      <c r="AW210" s="14" t="s">
        <v>35</v>
      </c>
      <c r="AX210" s="14" t="s">
        <v>82</v>
      </c>
      <c r="AY210" s="253" t="s">
        <v>128</v>
      </c>
    </row>
    <row r="211" s="16" customFormat="1">
      <c r="A211" s="16"/>
      <c r="B211" s="281"/>
      <c r="C211" s="282"/>
      <c r="D211" s="234" t="s">
        <v>138</v>
      </c>
      <c r="E211" s="283" t="s">
        <v>1</v>
      </c>
      <c r="F211" s="284" t="s">
        <v>351</v>
      </c>
      <c r="G211" s="282"/>
      <c r="H211" s="285">
        <v>0.20000000000000001</v>
      </c>
      <c r="I211" s="286"/>
      <c r="J211" s="282"/>
      <c r="K211" s="282"/>
      <c r="L211" s="287"/>
      <c r="M211" s="288"/>
      <c r="N211" s="289"/>
      <c r="O211" s="289"/>
      <c r="P211" s="289"/>
      <c r="Q211" s="289"/>
      <c r="R211" s="289"/>
      <c r="S211" s="289"/>
      <c r="T211" s="290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91" t="s">
        <v>138</v>
      </c>
      <c r="AU211" s="291" t="s">
        <v>92</v>
      </c>
      <c r="AV211" s="16" t="s">
        <v>148</v>
      </c>
      <c r="AW211" s="16" t="s">
        <v>35</v>
      </c>
      <c r="AX211" s="16" t="s">
        <v>82</v>
      </c>
      <c r="AY211" s="291" t="s">
        <v>128</v>
      </c>
    </row>
    <row r="212" s="15" customFormat="1">
      <c r="A212" s="15"/>
      <c r="B212" s="254"/>
      <c r="C212" s="255"/>
      <c r="D212" s="234" t="s">
        <v>138</v>
      </c>
      <c r="E212" s="256" t="s">
        <v>1</v>
      </c>
      <c r="F212" s="257" t="s">
        <v>141</v>
      </c>
      <c r="G212" s="255"/>
      <c r="H212" s="258">
        <v>4.2000000000000002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138</v>
      </c>
      <c r="AU212" s="264" t="s">
        <v>92</v>
      </c>
      <c r="AV212" s="15" t="s">
        <v>136</v>
      </c>
      <c r="AW212" s="15" t="s">
        <v>35</v>
      </c>
      <c r="AX212" s="15" t="s">
        <v>90</v>
      </c>
      <c r="AY212" s="264" t="s">
        <v>128</v>
      </c>
    </row>
    <row r="213" s="14" customFormat="1">
      <c r="A213" s="14"/>
      <c r="B213" s="243"/>
      <c r="C213" s="244"/>
      <c r="D213" s="234" t="s">
        <v>138</v>
      </c>
      <c r="E213" s="244"/>
      <c r="F213" s="246" t="s">
        <v>354</v>
      </c>
      <c r="G213" s="244"/>
      <c r="H213" s="247">
        <v>4.6200000000000001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138</v>
      </c>
      <c r="AU213" s="253" t="s">
        <v>92</v>
      </c>
      <c r="AV213" s="14" t="s">
        <v>92</v>
      </c>
      <c r="AW213" s="14" t="s">
        <v>4</v>
      </c>
      <c r="AX213" s="14" t="s">
        <v>90</v>
      </c>
      <c r="AY213" s="253" t="s">
        <v>128</v>
      </c>
    </row>
    <row r="214" s="2" customFormat="1" ht="16.5" customHeight="1">
      <c r="A214" s="39"/>
      <c r="B214" s="40"/>
      <c r="C214" s="219" t="s">
        <v>355</v>
      </c>
      <c r="D214" s="219" t="s">
        <v>131</v>
      </c>
      <c r="E214" s="220" t="s">
        <v>356</v>
      </c>
      <c r="F214" s="221" t="s">
        <v>357</v>
      </c>
      <c r="G214" s="222" t="s">
        <v>157</v>
      </c>
      <c r="H214" s="223">
        <v>2</v>
      </c>
      <c r="I214" s="224"/>
      <c r="J214" s="225">
        <f>ROUND(I214*H214,2)</f>
        <v>0</v>
      </c>
      <c r="K214" s="221" t="s">
        <v>135</v>
      </c>
      <c r="L214" s="45"/>
      <c r="M214" s="226" t="s">
        <v>1</v>
      </c>
      <c r="N214" s="227" t="s">
        <v>47</v>
      </c>
      <c r="O214" s="92"/>
      <c r="P214" s="228">
        <f>O214*H214</f>
        <v>0</v>
      </c>
      <c r="Q214" s="228">
        <v>9.0000000000000006E-05</v>
      </c>
      <c r="R214" s="228">
        <f>Q214*H214</f>
        <v>0.00018000000000000001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205</v>
      </c>
      <c r="AT214" s="230" t="s">
        <v>131</v>
      </c>
      <c r="AU214" s="230" t="s">
        <v>92</v>
      </c>
      <c r="AY214" s="18" t="s">
        <v>128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90</v>
      </c>
      <c r="BK214" s="231">
        <f>ROUND(I214*H214,2)</f>
        <v>0</v>
      </c>
      <c r="BL214" s="18" t="s">
        <v>205</v>
      </c>
      <c r="BM214" s="230" t="s">
        <v>358</v>
      </c>
    </row>
    <row r="215" s="13" customFormat="1">
      <c r="A215" s="13"/>
      <c r="B215" s="232"/>
      <c r="C215" s="233"/>
      <c r="D215" s="234" t="s">
        <v>138</v>
      </c>
      <c r="E215" s="235" t="s">
        <v>1</v>
      </c>
      <c r="F215" s="236" t="s">
        <v>359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138</v>
      </c>
      <c r="AU215" s="242" t="s">
        <v>92</v>
      </c>
      <c r="AV215" s="13" t="s">
        <v>90</v>
      </c>
      <c r="AW215" s="13" t="s">
        <v>35</v>
      </c>
      <c r="AX215" s="13" t="s">
        <v>82</v>
      </c>
      <c r="AY215" s="242" t="s">
        <v>128</v>
      </c>
    </row>
    <row r="216" s="14" customFormat="1">
      <c r="A216" s="14"/>
      <c r="B216" s="243"/>
      <c r="C216" s="244"/>
      <c r="D216" s="234" t="s">
        <v>138</v>
      </c>
      <c r="E216" s="245" t="s">
        <v>1</v>
      </c>
      <c r="F216" s="246" t="s">
        <v>360</v>
      </c>
      <c r="G216" s="244"/>
      <c r="H216" s="247">
        <v>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138</v>
      </c>
      <c r="AU216" s="253" t="s">
        <v>92</v>
      </c>
      <c r="AV216" s="14" t="s">
        <v>92</v>
      </c>
      <c r="AW216" s="14" t="s">
        <v>35</v>
      </c>
      <c r="AX216" s="14" t="s">
        <v>82</v>
      </c>
      <c r="AY216" s="253" t="s">
        <v>128</v>
      </c>
    </row>
    <row r="217" s="15" customFormat="1">
      <c r="A217" s="15"/>
      <c r="B217" s="254"/>
      <c r="C217" s="255"/>
      <c r="D217" s="234" t="s">
        <v>138</v>
      </c>
      <c r="E217" s="256" t="s">
        <v>1</v>
      </c>
      <c r="F217" s="257" t="s">
        <v>141</v>
      </c>
      <c r="G217" s="255"/>
      <c r="H217" s="258">
        <v>2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138</v>
      </c>
      <c r="AU217" s="264" t="s">
        <v>92</v>
      </c>
      <c r="AV217" s="15" t="s">
        <v>136</v>
      </c>
      <c r="AW217" s="15" t="s">
        <v>35</v>
      </c>
      <c r="AX217" s="15" t="s">
        <v>90</v>
      </c>
      <c r="AY217" s="264" t="s">
        <v>128</v>
      </c>
    </row>
    <row r="218" s="2" customFormat="1" ht="24.15" customHeight="1">
      <c r="A218" s="39"/>
      <c r="B218" s="40"/>
      <c r="C218" s="219" t="s">
        <v>361</v>
      </c>
      <c r="D218" s="219" t="s">
        <v>131</v>
      </c>
      <c r="E218" s="220" t="s">
        <v>362</v>
      </c>
      <c r="F218" s="221" t="s">
        <v>363</v>
      </c>
      <c r="G218" s="222" t="s">
        <v>176</v>
      </c>
      <c r="H218" s="223">
        <v>0.14299999999999999</v>
      </c>
      <c r="I218" s="224"/>
      <c r="J218" s="225">
        <f>ROUND(I218*H218,2)</f>
        <v>0</v>
      </c>
      <c r="K218" s="221" t="s">
        <v>135</v>
      </c>
      <c r="L218" s="45"/>
      <c r="M218" s="226" t="s">
        <v>1</v>
      </c>
      <c r="N218" s="227" t="s">
        <v>47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205</v>
      </c>
      <c r="AT218" s="230" t="s">
        <v>131</v>
      </c>
      <c r="AU218" s="230" t="s">
        <v>92</v>
      </c>
      <c r="AY218" s="18" t="s">
        <v>128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90</v>
      </c>
      <c r="BK218" s="231">
        <f>ROUND(I218*H218,2)</f>
        <v>0</v>
      </c>
      <c r="BL218" s="18" t="s">
        <v>205</v>
      </c>
      <c r="BM218" s="230" t="s">
        <v>364</v>
      </c>
    </row>
    <row r="219" s="12" customFormat="1" ht="22.8" customHeight="1">
      <c r="A219" s="12"/>
      <c r="B219" s="203"/>
      <c r="C219" s="204"/>
      <c r="D219" s="205" t="s">
        <v>81</v>
      </c>
      <c r="E219" s="217" t="s">
        <v>365</v>
      </c>
      <c r="F219" s="217" t="s">
        <v>366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SUM(P220:P234)</f>
        <v>0</v>
      </c>
      <c r="Q219" s="211"/>
      <c r="R219" s="212">
        <f>SUM(R220:R234)</f>
        <v>0.022036650000000001</v>
      </c>
      <c r="S219" s="211"/>
      <c r="T219" s="213">
        <f>SUM(T220:T234)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92</v>
      </c>
      <c r="AT219" s="215" t="s">
        <v>81</v>
      </c>
      <c r="AU219" s="215" t="s">
        <v>90</v>
      </c>
      <c r="AY219" s="214" t="s">
        <v>128</v>
      </c>
      <c r="BK219" s="216">
        <f>SUM(BK220:BK234)</f>
        <v>0</v>
      </c>
    </row>
    <row r="220" s="2" customFormat="1" ht="24.15" customHeight="1">
      <c r="A220" s="39"/>
      <c r="B220" s="40"/>
      <c r="C220" s="219" t="s">
        <v>367</v>
      </c>
      <c r="D220" s="219" t="s">
        <v>131</v>
      </c>
      <c r="E220" s="220" t="s">
        <v>368</v>
      </c>
      <c r="F220" s="221" t="s">
        <v>369</v>
      </c>
      <c r="G220" s="222" t="s">
        <v>134</v>
      </c>
      <c r="H220" s="223">
        <v>6.8650000000000002</v>
      </c>
      <c r="I220" s="224"/>
      <c r="J220" s="225">
        <f>ROUND(I220*H220,2)</f>
        <v>0</v>
      </c>
      <c r="K220" s="221" t="s">
        <v>135</v>
      </c>
      <c r="L220" s="45"/>
      <c r="M220" s="226" t="s">
        <v>1</v>
      </c>
      <c r="N220" s="227" t="s">
        <v>47</v>
      </c>
      <c r="O220" s="92"/>
      <c r="P220" s="228">
        <f>O220*H220</f>
        <v>0</v>
      </c>
      <c r="Q220" s="228">
        <v>0.00071000000000000002</v>
      </c>
      <c r="R220" s="228">
        <f>Q220*H220</f>
        <v>0.0048741500000000007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205</v>
      </c>
      <c r="AT220" s="230" t="s">
        <v>131</v>
      </c>
      <c r="AU220" s="230" t="s">
        <v>92</v>
      </c>
      <c r="AY220" s="18" t="s">
        <v>128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90</v>
      </c>
      <c r="BK220" s="231">
        <f>ROUND(I220*H220,2)</f>
        <v>0</v>
      </c>
      <c r="BL220" s="18" t="s">
        <v>205</v>
      </c>
      <c r="BM220" s="230" t="s">
        <v>370</v>
      </c>
    </row>
    <row r="221" s="13" customFormat="1">
      <c r="A221" s="13"/>
      <c r="B221" s="232"/>
      <c r="C221" s="233"/>
      <c r="D221" s="234" t="s">
        <v>138</v>
      </c>
      <c r="E221" s="235" t="s">
        <v>1</v>
      </c>
      <c r="F221" s="236" t="s">
        <v>371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138</v>
      </c>
      <c r="AU221" s="242" t="s">
        <v>92</v>
      </c>
      <c r="AV221" s="13" t="s">
        <v>90</v>
      </c>
      <c r="AW221" s="13" t="s">
        <v>35</v>
      </c>
      <c r="AX221" s="13" t="s">
        <v>82</v>
      </c>
      <c r="AY221" s="242" t="s">
        <v>128</v>
      </c>
    </row>
    <row r="222" s="13" customFormat="1">
      <c r="A222" s="13"/>
      <c r="B222" s="232"/>
      <c r="C222" s="233"/>
      <c r="D222" s="234" t="s">
        <v>138</v>
      </c>
      <c r="E222" s="235" t="s">
        <v>1</v>
      </c>
      <c r="F222" s="236" t="s">
        <v>372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138</v>
      </c>
      <c r="AU222" s="242" t="s">
        <v>92</v>
      </c>
      <c r="AV222" s="13" t="s">
        <v>90</v>
      </c>
      <c r="AW222" s="13" t="s">
        <v>35</v>
      </c>
      <c r="AX222" s="13" t="s">
        <v>82</v>
      </c>
      <c r="AY222" s="242" t="s">
        <v>128</v>
      </c>
    </row>
    <row r="223" s="14" customFormat="1">
      <c r="A223" s="14"/>
      <c r="B223" s="243"/>
      <c r="C223" s="244"/>
      <c r="D223" s="234" t="s">
        <v>138</v>
      </c>
      <c r="E223" s="245" t="s">
        <v>1</v>
      </c>
      <c r="F223" s="246" t="s">
        <v>373</v>
      </c>
      <c r="G223" s="244"/>
      <c r="H223" s="247">
        <v>1.722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138</v>
      </c>
      <c r="AU223" s="253" t="s">
        <v>92</v>
      </c>
      <c r="AV223" s="14" t="s">
        <v>92</v>
      </c>
      <c r="AW223" s="14" t="s">
        <v>35</v>
      </c>
      <c r="AX223" s="14" t="s">
        <v>82</v>
      </c>
      <c r="AY223" s="253" t="s">
        <v>128</v>
      </c>
    </row>
    <row r="224" s="13" customFormat="1">
      <c r="A224" s="13"/>
      <c r="B224" s="232"/>
      <c r="C224" s="233"/>
      <c r="D224" s="234" t="s">
        <v>138</v>
      </c>
      <c r="E224" s="235" t="s">
        <v>1</v>
      </c>
      <c r="F224" s="236" t="s">
        <v>374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138</v>
      </c>
      <c r="AU224" s="242" t="s">
        <v>92</v>
      </c>
      <c r="AV224" s="13" t="s">
        <v>90</v>
      </c>
      <c r="AW224" s="13" t="s">
        <v>35</v>
      </c>
      <c r="AX224" s="13" t="s">
        <v>82</v>
      </c>
      <c r="AY224" s="242" t="s">
        <v>128</v>
      </c>
    </row>
    <row r="225" s="14" customFormat="1">
      <c r="A225" s="14"/>
      <c r="B225" s="243"/>
      <c r="C225" s="244"/>
      <c r="D225" s="234" t="s">
        <v>138</v>
      </c>
      <c r="E225" s="245" t="s">
        <v>1</v>
      </c>
      <c r="F225" s="246" t="s">
        <v>375</v>
      </c>
      <c r="G225" s="244"/>
      <c r="H225" s="247">
        <v>5.1429999999999998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138</v>
      </c>
      <c r="AU225" s="253" t="s">
        <v>92</v>
      </c>
      <c r="AV225" s="14" t="s">
        <v>92</v>
      </c>
      <c r="AW225" s="14" t="s">
        <v>35</v>
      </c>
      <c r="AX225" s="14" t="s">
        <v>82</v>
      </c>
      <c r="AY225" s="253" t="s">
        <v>128</v>
      </c>
    </row>
    <row r="226" s="15" customFormat="1">
      <c r="A226" s="15"/>
      <c r="B226" s="254"/>
      <c r="C226" s="255"/>
      <c r="D226" s="234" t="s">
        <v>138</v>
      </c>
      <c r="E226" s="256" t="s">
        <v>1</v>
      </c>
      <c r="F226" s="257" t="s">
        <v>141</v>
      </c>
      <c r="G226" s="255"/>
      <c r="H226" s="258">
        <v>6.8650000000000002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138</v>
      </c>
      <c r="AU226" s="264" t="s">
        <v>92</v>
      </c>
      <c r="AV226" s="15" t="s">
        <v>136</v>
      </c>
      <c r="AW226" s="15" t="s">
        <v>35</v>
      </c>
      <c r="AX226" s="15" t="s">
        <v>90</v>
      </c>
      <c r="AY226" s="264" t="s">
        <v>128</v>
      </c>
    </row>
    <row r="227" s="2" customFormat="1" ht="24.15" customHeight="1">
      <c r="A227" s="39"/>
      <c r="B227" s="40"/>
      <c r="C227" s="219" t="s">
        <v>376</v>
      </c>
      <c r="D227" s="219" t="s">
        <v>131</v>
      </c>
      <c r="E227" s="220" t="s">
        <v>377</v>
      </c>
      <c r="F227" s="221" t="s">
        <v>378</v>
      </c>
      <c r="G227" s="222" t="s">
        <v>134</v>
      </c>
      <c r="H227" s="223">
        <v>6.8650000000000002</v>
      </c>
      <c r="I227" s="224"/>
      <c r="J227" s="225">
        <f>ROUND(I227*H227,2)</f>
        <v>0</v>
      </c>
      <c r="K227" s="221" t="s">
        <v>135</v>
      </c>
      <c r="L227" s="45"/>
      <c r="M227" s="226" t="s">
        <v>1</v>
      </c>
      <c r="N227" s="227" t="s">
        <v>47</v>
      </c>
      <c r="O227" s="92"/>
      <c r="P227" s="228">
        <f>O227*H227</f>
        <v>0</v>
      </c>
      <c r="Q227" s="228">
        <v>0.0025000000000000001</v>
      </c>
      <c r="R227" s="228">
        <f>Q227*H227</f>
        <v>0.017162500000000001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205</v>
      </c>
      <c r="AT227" s="230" t="s">
        <v>131</v>
      </c>
      <c r="AU227" s="230" t="s">
        <v>92</v>
      </c>
      <c r="AY227" s="18" t="s">
        <v>128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90</v>
      </c>
      <c r="BK227" s="231">
        <f>ROUND(I227*H227,2)</f>
        <v>0</v>
      </c>
      <c r="BL227" s="18" t="s">
        <v>205</v>
      </c>
      <c r="BM227" s="230" t="s">
        <v>379</v>
      </c>
    </row>
    <row r="228" s="13" customFormat="1">
      <c r="A228" s="13"/>
      <c r="B228" s="232"/>
      <c r="C228" s="233"/>
      <c r="D228" s="234" t="s">
        <v>138</v>
      </c>
      <c r="E228" s="235" t="s">
        <v>1</v>
      </c>
      <c r="F228" s="236" t="s">
        <v>380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138</v>
      </c>
      <c r="AU228" s="242" t="s">
        <v>92</v>
      </c>
      <c r="AV228" s="13" t="s">
        <v>90</v>
      </c>
      <c r="AW228" s="13" t="s">
        <v>35</v>
      </c>
      <c r="AX228" s="13" t="s">
        <v>82</v>
      </c>
      <c r="AY228" s="242" t="s">
        <v>128</v>
      </c>
    </row>
    <row r="229" s="13" customFormat="1">
      <c r="A229" s="13"/>
      <c r="B229" s="232"/>
      <c r="C229" s="233"/>
      <c r="D229" s="234" t="s">
        <v>138</v>
      </c>
      <c r="E229" s="235" t="s">
        <v>1</v>
      </c>
      <c r="F229" s="236" t="s">
        <v>372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138</v>
      </c>
      <c r="AU229" s="242" t="s">
        <v>92</v>
      </c>
      <c r="AV229" s="13" t="s">
        <v>90</v>
      </c>
      <c r="AW229" s="13" t="s">
        <v>35</v>
      </c>
      <c r="AX229" s="13" t="s">
        <v>82</v>
      </c>
      <c r="AY229" s="242" t="s">
        <v>128</v>
      </c>
    </row>
    <row r="230" s="14" customFormat="1">
      <c r="A230" s="14"/>
      <c r="B230" s="243"/>
      <c r="C230" s="244"/>
      <c r="D230" s="234" t="s">
        <v>138</v>
      </c>
      <c r="E230" s="245" t="s">
        <v>1</v>
      </c>
      <c r="F230" s="246" t="s">
        <v>373</v>
      </c>
      <c r="G230" s="244"/>
      <c r="H230" s="247">
        <v>1.722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138</v>
      </c>
      <c r="AU230" s="253" t="s">
        <v>92</v>
      </c>
      <c r="AV230" s="14" t="s">
        <v>92</v>
      </c>
      <c r="AW230" s="14" t="s">
        <v>35</v>
      </c>
      <c r="AX230" s="14" t="s">
        <v>82</v>
      </c>
      <c r="AY230" s="253" t="s">
        <v>128</v>
      </c>
    </row>
    <row r="231" s="13" customFormat="1">
      <c r="A231" s="13"/>
      <c r="B231" s="232"/>
      <c r="C231" s="233"/>
      <c r="D231" s="234" t="s">
        <v>138</v>
      </c>
      <c r="E231" s="235" t="s">
        <v>1</v>
      </c>
      <c r="F231" s="236" t="s">
        <v>374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138</v>
      </c>
      <c r="AU231" s="242" t="s">
        <v>92</v>
      </c>
      <c r="AV231" s="13" t="s">
        <v>90</v>
      </c>
      <c r="AW231" s="13" t="s">
        <v>35</v>
      </c>
      <c r="AX231" s="13" t="s">
        <v>82</v>
      </c>
      <c r="AY231" s="242" t="s">
        <v>128</v>
      </c>
    </row>
    <row r="232" s="14" customFormat="1">
      <c r="A232" s="14"/>
      <c r="B232" s="243"/>
      <c r="C232" s="244"/>
      <c r="D232" s="234" t="s">
        <v>138</v>
      </c>
      <c r="E232" s="245" t="s">
        <v>1</v>
      </c>
      <c r="F232" s="246" t="s">
        <v>375</v>
      </c>
      <c r="G232" s="244"/>
      <c r="H232" s="247">
        <v>5.1429999999999998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138</v>
      </c>
      <c r="AU232" s="253" t="s">
        <v>92</v>
      </c>
      <c r="AV232" s="14" t="s">
        <v>92</v>
      </c>
      <c r="AW232" s="14" t="s">
        <v>35</v>
      </c>
      <c r="AX232" s="14" t="s">
        <v>82</v>
      </c>
      <c r="AY232" s="253" t="s">
        <v>128</v>
      </c>
    </row>
    <row r="233" s="15" customFormat="1">
      <c r="A233" s="15"/>
      <c r="B233" s="254"/>
      <c r="C233" s="255"/>
      <c r="D233" s="234" t="s">
        <v>138</v>
      </c>
      <c r="E233" s="256" t="s">
        <v>1</v>
      </c>
      <c r="F233" s="257" t="s">
        <v>141</v>
      </c>
      <c r="G233" s="255"/>
      <c r="H233" s="258">
        <v>6.8650000000000002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138</v>
      </c>
      <c r="AU233" s="264" t="s">
        <v>92</v>
      </c>
      <c r="AV233" s="15" t="s">
        <v>136</v>
      </c>
      <c r="AW233" s="15" t="s">
        <v>35</v>
      </c>
      <c r="AX233" s="15" t="s">
        <v>90</v>
      </c>
      <c r="AY233" s="264" t="s">
        <v>128</v>
      </c>
    </row>
    <row r="234" s="2" customFormat="1" ht="24.15" customHeight="1">
      <c r="A234" s="39"/>
      <c r="B234" s="40"/>
      <c r="C234" s="219" t="s">
        <v>347</v>
      </c>
      <c r="D234" s="219" t="s">
        <v>131</v>
      </c>
      <c r="E234" s="220" t="s">
        <v>381</v>
      </c>
      <c r="F234" s="221" t="s">
        <v>382</v>
      </c>
      <c r="G234" s="222" t="s">
        <v>176</v>
      </c>
      <c r="H234" s="223">
        <v>0.021999999999999999</v>
      </c>
      <c r="I234" s="224"/>
      <c r="J234" s="225">
        <f>ROUND(I234*H234,2)</f>
        <v>0</v>
      </c>
      <c r="K234" s="221" t="s">
        <v>135</v>
      </c>
      <c r="L234" s="45"/>
      <c r="M234" s="226" t="s">
        <v>1</v>
      </c>
      <c r="N234" s="227" t="s">
        <v>47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205</v>
      </c>
      <c r="AT234" s="230" t="s">
        <v>131</v>
      </c>
      <c r="AU234" s="230" t="s">
        <v>92</v>
      </c>
      <c r="AY234" s="18" t="s">
        <v>128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90</v>
      </c>
      <c r="BK234" s="231">
        <f>ROUND(I234*H234,2)</f>
        <v>0</v>
      </c>
      <c r="BL234" s="18" t="s">
        <v>205</v>
      </c>
      <c r="BM234" s="230" t="s">
        <v>383</v>
      </c>
    </row>
    <row r="235" s="12" customFormat="1" ht="22.8" customHeight="1">
      <c r="A235" s="12"/>
      <c r="B235" s="203"/>
      <c r="C235" s="204"/>
      <c r="D235" s="205" t="s">
        <v>81</v>
      </c>
      <c r="E235" s="217" t="s">
        <v>384</v>
      </c>
      <c r="F235" s="217" t="s">
        <v>385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SUM(P236:P251)</f>
        <v>0</v>
      </c>
      <c r="Q235" s="211"/>
      <c r="R235" s="212">
        <f>SUM(R236:R251)</f>
        <v>0.063420500000000005</v>
      </c>
      <c r="S235" s="211"/>
      <c r="T235" s="213">
        <f>SUM(T236:T251)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92</v>
      </c>
      <c r="AT235" s="215" t="s">
        <v>81</v>
      </c>
      <c r="AU235" s="215" t="s">
        <v>90</v>
      </c>
      <c r="AY235" s="214" t="s">
        <v>128</v>
      </c>
      <c r="BK235" s="216">
        <f>SUM(BK236:BK251)</f>
        <v>0</v>
      </c>
    </row>
    <row r="236" s="2" customFormat="1" ht="24.15" customHeight="1">
      <c r="A236" s="39"/>
      <c r="B236" s="40"/>
      <c r="C236" s="219" t="s">
        <v>386</v>
      </c>
      <c r="D236" s="219" t="s">
        <v>131</v>
      </c>
      <c r="E236" s="220" t="s">
        <v>387</v>
      </c>
      <c r="F236" s="221" t="s">
        <v>388</v>
      </c>
      <c r="G236" s="222" t="s">
        <v>134</v>
      </c>
      <c r="H236" s="223">
        <v>126.84099999999999</v>
      </c>
      <c r="I236" s="224"/>
      <c r="J236" s="225">
        <f>ROUND(I236*H236,2)</f>
        <v>0</v>
      </c>
      <c r="K236" s="221" t="s">
        <v>135</v>
      </c>
      <c r="L236" s="45"/>
      <c r="M236" s="226" t="s">
        <v>1</v>
      </c>
      <c r="N236" s="227" t="s">
        <v>47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205</v>
      </c>
      <c r="AT236" s="230" t="s">
        <v>131</v>
      </c>
      <c r="AU236" s="230" t="s">
        <v>92</v>
      </c>
      <c r="AY236" s="18" t="s">
        <v>128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90</v>
      </c>
      <c r="BK236" s="231">
        <f>ROUND(I236*H236,2)</f>
        <v>0</v>
      </c>
      <c r="BL236" s="18" t="s">
        <v>205</v>
      </c>
      <c r="BM236" s="230" t="s">
        <v>389</v>
      </c>
    </row>
    <row r="237" s="13" customFormat="1">
      <c r="A237" s="13"/>
      <c r="B237" s="232"/>
      <c r="C237" s="233"/>
      <c r="D237" s="234" t="s">
        <v>138</v>
      </c>
      <c r="E237" s="235" t="s">
        <v>1</v>
      </c>
      <c r="F237" s="236" t="s">
        <v>390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138</v>
      </c>
      <c r="AU237" s="242" t="s">
        <v>92</v>
      </c>
      <c r="AV237" s="13" t="s">
        <v>90</v>
      </c>
      <c r="AW237" s="13" t="s">
        <v>35</v>
      </c>
      <c r="AX237" s="13" t="s">
        <v>82</v>
      </c>
      <c r="AY237" s="242" t="s">
        <v>128</v>
      </c>
    </row>
    <row r="238" s="13" customFormat="1">
      <c r="A238" s="13"/>
      <c r="B238" s="232"/>
      <c r="C238" s="233"/>
      <c r="D238" s="234" t="s">
        <v>138</v>
      </c>
      <c r="E238" s="235" t="s">
        <v>1</v>
      </c>
      <c r="F238" s="236" t="s">
        <v>391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138</v>
      </c>
      <c r="AU238" s="242" t="s">
        <v>92</v>
      </c>
      <c r="AV238" s="13" t="s">
        <v>90</v>
      </c>
      <c r="AW238" s="13" t="s">
        <v>35</v>
      </c>
      <c r="AX238" s="13" t="s">
        <v>82</v>
      </c>
      <c r="AY238" s="242" t="s">
        <v>128</v>
      </c>
    </row>
    <row r="239" s="14" customFormat="1">
      <c r="A239" s="14"/>
      <c r="B239" s="243"/>
      <c r="C239" s="244"/>
      <c r="D239" s="234" t="s">
        <v>138</v>
      </c>
      <c r="E239" s="245" t="s">
        <v>1</v>
      </c>
      <c r="F239" s="246" t="s">
        <v>392</v>
      </c>
      <c r="G239" s="244"/>
      <c r="H239" s="247">
        <v>19.928000000000001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138</v>
      </c>
      <c r="AU239" s="253" t="s">
        <v>92</v>
      </c>
      <c r="AV239" s="14" t="s">
        <v>92</v>
      </c>
      <c r="AW239" s="14" t="s">
        <v>35</v>
      </c>
      <c r="AX239" s="14" t="s">
        <v>82</v>
      </c>
      <c r="AY239" s="253" t="s">
        <v>128</v>
      </c>
    </row>
    <row r="240" s="13" customFormat="1">
      <c r="A240" s="13"/>
      <c r="B240" s="232"/>
      <c r="C240" s="233"/>
      <c r="D240" s="234" t="s">
        <v>138</v>
      </c>
      <c r="E240" s="235" t="s">
        <v>1</v>
      </c>
      <c r="F240" s="236" t="s">
        <v>372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138</v>
      </c>
      <c r="AU240" s="242" t="s">
        <v>92</v>
      </c>
      <c r="AV240" s="13" t="s">
        <v>90</v>
      </c>
      <c r="AW240" s="13" t="s">
        <v>35</v>
      </c>
      <c r="AX240" s="13" t="s">
        <v>82</v>
      </c>
      <c r="AY240" s="242" t="s">
        <v>128</v>
      </c>
    </row>
    <row r="241" s="14" customFormat="1">
      <c r="A241" s="14"/>
      <c r="B241" s="243"/>
      <c r="C241" s="244"/>
      <c r="D241" s="234" t="s">
        <v>138</v>
      </c>
      <c r="E241" s="245" t="s">
        <v>1</v>
      </c>
      <c r="F241" s="246" t="s">
        <v>393</v>
      </c>
      <c r="G241" s="244"/>
      <c r="H241" s="247">
        <v>78.840000000000003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138</v>
      </c>
      <c r="AU241" s="253" t="s">
        <v>92</v>
      </c>
      <c r="AV241" s="14" t="s">
        <v>92</v>
      </c>
      <c r="AW241" s="14" t="s">
        <v>35</v>
      </c>
      <c r="AX241" s="14" t="s">
        <v>82</v>
      </c>
      <c r="AY241" s="253" t="s">
        <v>128</v>
      </c>
    </row>
    <row r="242" s="13" customFormat="1">
      <c r="A242" s="13"/>
      <c r="B242" s="232"/>
      <c r="C242" s="233"/>
      <c r="D242" s="234" t="s">
        <v>138</v>
      </c>
      <c r="E242" s="235" t="s">
        <v>1</v>
      </c>
      <c r="F242" s="236" t="s">
        <v>374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138</v>
      </c>
      <c r="AU242" s="242" t="s">
        <v>92</v>
      </c>
      <c r="AV242" s="13" t="s">
        <v>90</v>
      </c>
      <c r="AW242" s="13" t="s">
        <v>35</v>
      </c>
      <c r="AX242" s="13" t="s">
        <v>82</v>
      </c>
      <c r="AY242" s="242" t="s">
        <v>128</v>
      </c>
    </row>
    <row r="243" s="14" customFormat="1">
      <c r="A243" s="14"/>
      <c r="B243" s="243"/>
      <c r="C243" s="244"/>
      <c r="D243" s="234" t="s">
        <v>138</v>
      </c>
      <c r="E243" s="245" t="s">
        <v>1</v>
      </c>
      <c r="F243" s="246" t="s">
        <v>394</v>
      </c>
      <c r="G243" s="244"/>
      <c r="H243" s="247">
        <v>28.073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138</v>
      </c>
      <c r="AU243" s="253" t="s">
        <v>92</v>
      </c>
      <c r="AV243" s="14" t="s">
        <v>92</v>
      </c>
      <c r="AW243" s="14" t="s">
        <v>35</v>
      </c>
      <c r="AX243" s="14" t="s">
        <v>82</v>
      </c>
      <c r="AY243" s="253" t="s">
        <v>128</v>
      </c>
    </row>
    <row r="244" s="15" customFormat="1">
      <c r="A244" s="15"/>
      <c r="B244" s="254"/>
      <c r="C244" s="255"/>
      <c r="D244" s="234" t="s">
        <v>138</v>
      </c>
      <c r="E244" s="256" t="s">
        <v>1</v>
      </c>
      <c r="F244" s="257" t="s">
        <v>141</v>
      </c>
      <c r="G244" s="255"/>
      <c r="H244" s="258">
        <v>126.84099999999999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138</v>
      </c>
      <c r="AU244" s="264" t="s">
        <v>92</v>
      </c>
      <c r="AV244" s="15" t="s">
        <v>136</v>
      </c>
      <c r="AW244" s="15" t="s">
        <v>35</v>
      </c>
      <c r="AX244" s="15" t="s">
        <v>90</v>
      </c>
      <c r="AY244" s="264" t="s">
        <v>128</v>
      </c>
    </row>
    <row r="245" s="2" customFormat="1" ht="24.15" customHeight="1">
      <c r="A245" s="39"/>
      <c r="B245" s="40"/>
      <c r="C245" s="219" t="s">
        <v>395</v>
      </c>
      <c r="D245" s="219" t="s">
        <v>131</v>
      </c>
      <c r="E245" s="220" t="s">
        <v>396</v>
      </c>
      <c r="F245" s="221" t="s">
        <v>397</v>
      </c>
      <c r="G245" s="222" t="s">
        <v>134</v>
      </c>
      <c r="H245" s="223">
        <v>126.84099999999999</v>
      </c>
      <c r="I245" s="224"/>
      <c r="J245" s="225">
        <f>ROUND(I245*H245,2)</f>
        <v>0</v>
      </c>
      <c r="K245" s="221" t="s">
        <v>135</v>
      </c>
      <c r="L245" s="45"/>
      <c r="M245" s="226" t="s">
        <v>1</v>
      </c>
      <c r="N245" s="227" t="s">
        <v>47</v>
      </c>
      <c r="O245" s="92"/>
      <c r="P245" s="228">
        <f>O245*H245</f>
        <v>0</v>
      </c>
      <c r="Q245" s="228">
        <v>0.00021000000000000001</v>
      </c>
      <c r="R245" s="228">
        <f>Q245*H245</f>
        <v>0.026636610000000002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205</v>
      </c>
      <c r="AT245" s="230" t="s">
        <v>131</v>
      </c>
      <c r="AU245" s="230" t="s">
        <v>92</v>
      </c>
      <c r="AY245" s="18" t="s">
        <v>128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90</v>
      </c>
      <c r="BK245" s="231">
        <f>ROUND(I245*H245,2)</f>
        <v>0</v>
      </c>
      <c r="BL245" s="18" t="s">
        <v>205</v>
      </c>
      <c r="BM245" s="230" t="s">
        <v>398</v>
      </c>
    </row>
    <row r="246" s="2" customFormat="1" ht="33" customHeight="1">
      <c r="A246" s="39"/>
      <c r="B246" s="40"/>
      <c r="C246" s="219" t="s">
        <v>399</v>
      </c>
      <c r="D246" s="219" t="s">
        <v>131</v>
      </c>
      <c r="E246" s="220" t="s">
        <v>400</v>
      </c>
      <c r="F246" s="221" t="s">
        <v>401</v>
      </c>
      <c r="G246" s="222" t="s">
        <v>134</v>
      </c>
      <c r="H246" s="223">
        <v>126.84099999999999</v>
      </c>
      <c r="I246" s="224"/>
      <c r="J246" s="225">
        <f>ROUND(I246*H246,2)</f>
        <v>0</v>
      </c>
      <c r="K246" s="221" t="s">
        <v>135</v>
      </c>
      <c r="L246" s="45"/>
      <c r="M246" s="226" t="s">
        <v>1</v>
      </c>
      <c r="N246" s="227" t="s">
        <v>47</v>
      </c>
      <c r="O246" s="92"/>
      <c r="P246" s="228">
        <f>O246*H246</f>
        <v>0</v>
      </c>
      <c r="Q246" s="228">
        <v>0.00029</v>
      </c>
      <c r="R246" s="228">
        <f>Q246*H246</f>
        <v>0.03678389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205</v>
      </c>
      <c r="AT246" s="230" t="s">
        <v>131</v>
      </c>
      <c r="AU246" s="230" t="s">
        <v>92</v>
      </c>
      <c r="AY246" s="18" t="s">
        <v>128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90</v>
      </c>
      <c r="BK246" s="231">
        <f>ROUND(I246*H246,2)</f>
        <v>0</v>
      </c>
      <c r="BL246" s="18" t="s">
        <v>205</v>
      </c>
      <c r="BM246" s="230" t="s">
        <v>402</v>
      </c>
    </row>
    <row r="247" s="2" customFormat="1" ht="24.15" customHeight="1">
      <c r="A247" s="39"/>
      <c r="B247" s="40"/>
      <c r="C247" s="219" t="s">
        <v>403</v>
      </c>
      <c r="D247" s="219" t="s">
        <v>131</v>
      </c>
      <c r="E247" s="220" t="s">
        <v>404</v>
      </c>
      <c r="F247" s="221" t="s">
        <v>405</v>
      </c>
      <c r="G247" s="222" t="s">
        <v>134</v>
      </c>
      <c r="H247" s="223">
        <v>19.928000000000001</v>
      </c>
      <c r="I247" s="224"/>
      <c r="J247" s="225">
        <f>ROUND(I247*H247,2)</f>
        <v>0</v>
      </c>
      <c r="K247" s="221" t="s">
        <v>135</v>
      </c>
      <c r="L247" s="45"/>
      <c r="M247" s="226" t="s">
        <v>1</v>
      </c>
      <c r="N247" s="227" t="s">
        <v>47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205</v>
      </c>
      <c r="AT247" s="230" t="s">
        <v>131</v>
      </c>
      <c r="AU247" s="230" t="s">
        <v>92</v>
      </c>
      <c r="AY247" s="18" t="s">
        <v>128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90</v>
      </c>
      <c r="BK247" s="231">
        <f>ROUND(I247*H247,2)</f>
        <v>0</v>
      </c>
      <c r="BL247" s="18" t="s">
        <v>205</v>
      </c>
      <c r="BM247" s="230" t="s">
        <v>406</v>
      </c>
    </row>
    <row r="248" s="13" customFormat="1">
      <c r="A248" s="13"/>
      <c r="B248" s="232"/>
      <c r="C248" s="233"/>
      <c r="D248" s="234" t="s">
        <v>138</v>
      </c>
      <c r="E248" s="235" t="s">
        <v>1</v>
      </c>
      <c r="F248" s="236" t="s">
        <v>390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138</v>
      </c>
      <c r="AU248" s="242" t="s">
        <v>92</v>
      </c>
      <c r="AV248" s="13" t="s">
        <v>90</v>
      </c>
      <c r="AW248" s="13" t="s">
        <v>35</v>
      </c>
      <c r="AX248" s="13" t="s">
        <v>82</v>
      </c>
      <c r="AY248" s="242" t="s">
        <v>128</v>
      </c>
    </row>
    <row r="249" s="13" customFormat="1">
      <c r="A249" s="13"/>
      <c r="B249" s="232"/>
      <c r="C249" s="233"/>
      <c r="D249" s="234" t="s">
        <v>138</v>
      </c>
      <c r="E249" s="235" t="s">
        <v>1</v>
      </c>
      <c r="F249" s="236" t="s">
        <v>391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138</v>
      </c>
      <c r="AU249" s="242" t="s">
        <v>92</v>
      </c>
      <c r="AV249" s="13" t="s">
        <v>90</v>
      </c>
      <c r="AW249" s="13" t="s">
        <v>35</v>
      </c>
      <c r="AX249" s="13" t="s">
        <v>82</v>
      </c>
      <c r="AY249" s="242" t="s">
        <v>128</v>
      </c>
    </row>
    <row r="250" s="14" customFormat="1">
      <c r="A250" s="14"/>
      <c r="B250" s="243"/>
      <c r="C250" s="244"/>
      <c r="D250" s="234" t="s">
        <v>138</v>
      </c>
      <c r="E250" s="245" t="s">
        <v>1</v>
      </c>
      <c r="F250" s="246" t="s">
        <v>392</v>
      </c>
      <c r="G250" s="244"/>
      <c r="H250" s="247">
        <v>19.928000000000001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138</v>
      </c>
      <c r="AU250" s="253" t="s">
        <v>92</v>
      </c>
      <c r="AV250" s="14" t="s">
        <v>92</v>
      </c>
      <c r="AW250" s="14" t="s">
        <v>35</v>
      </c>
      <c r="AX250" s="14" t="s">
        <v>82</v>
      </c>
      <c r="AY250" s="253" t="s">
        <v>128</v>
      </c>
    </row>
    <row r="251" s="15" customFormat="1">
      <c r="A251" s="15"/>
      <c r="B251" s="254"/>
      <c r="C251" s="255"/>
      <c r="D251" s="234" t="s">
        <v>138</v>
      </c>
      <c r="E251" s="256" t="s">
        <v>1</v>
      </c>
      <c r="F251" s="257" t="s">
        <v>141</v>
      </c>
      <c r="G251" s="255"/>
      <c r="H251" s="258">
        <v>19.928000000000001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138</v>
      </c>
      <c r="AU251" s="264" t="s">
        <v>92</v>
      </c>
      <c r="AV251" s="15" t="s">
        <v>136</v>
      </c>
      <c r="AW251" s="15" t="s">
        <v>35</v>
      </c>
      <c r="AX251" s="15" t="s">
        <v>90</v>
      </c>
      <c r="AY251" s="264" t="s">
        <v>128</v>
      </c>
    </row>
    <row r="252" s="12" customFormat="1" ht="25.92" customHeight="1">
      <c r="A252" s="12"/>
      <c r="B252" s="203"/>
      <c r="C252" s="204"/>
      <c r="D252" s="205" t="s">
        <v>81</v>
      </c>
      <c r="E252" s="206" t="s">
        <v>265</v>
      </c>
      <c r="F252" s="206" t="s">
        <v>407</v>
      </c>
      <c r="G252" s="204"/>
      <c r="H252" s="204"/>
      <c r="I252" s="207"/>
      <c r="J252" s="208">
        <f>BK252</f>
        <v>0</v>
      </c>
      <c r="K252" s="204"/>
      <c r="L252" s="209"/>
      <c r="M252" s="210"/>
      <c r="N252" s="211"/>
      <c r="O252" s="211"/>
      <c r="P252" s="212">
        <f>SUM(P253:P254)</f>
        <v>0</v>
      </c>
      <c r="Q252" s="211"/>
      <c r="R252" s="212">
        <f>SUM(R253:R254)</f>
        <v>0</v>
      </c>
      <c r="S252" s="211"/>
      <c r="T252" s="213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148</v>
      </c>
      <c r="AT252" s="215" t="s">
        <v>81</v>
      </c>
      <c r="AU252" s="215" t="s">
        <v>82</v>
      </c>
      <c r="AY252" s="214" t="s">
        <v>128</v>
      </c>
      <c r="BK252" s="216">
        <f>SUM(BK253:BK254)</f>
        <v>0</v>
      </c>
    </row>
    <row r="253" s="2" customFormat="1" ht="16.5" customHeight="1">
      <c r="A253" s="39"/>
      <c r="B253" s="40"/>
      <c r="C253" s="219" t="s">
        <v>408</v>
      </c>
      <c r="D253" s="219" t="s">
        <v>131</v>
      </c>
      <c r="E253" s="220" t="s">
        <v>409</v>
      </c>
      <c r="F253" s="221" t="s">
        <v>410</v>
      </c>
      <c r="G253" s="222" t="s">
        <v>214</v>
      </c>
      <c r="H253" s="223">
        <v>1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47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411</v>
      </c>
      <c r="AT253" s="230" t="s">
        <v>131</v>
      </c>
      <c r="AU253" s="230" t="s">
        <v>90</v>
      </c>
      <c r="AY253" s="18" t="s">
        <v>128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90</v>
      </c>
      <c r="BK253" s="231">
        <f>ROUND(I253*H253,2)</f>
        <v>0</v>
      </c>
      <c r="BL253" s="18" t="s">
        <v>411</v>
      </c>
      <c r="BM253" s="230" t="s">
        <v>412</v>
      </c>
    </row>
    <row r="254" s="2" customFormat="1" ht="16.5" customHeight="1">
      <c r="A254" s="39"/>
      <c r="B254" s="40"/>
      <c r="C254" s="219" t="s">
        <v>413</v>
      </c>
      <c r="D254" s="219" t="s">
        <v>131</v>
      </c>
      <c r="E254" s="220" t="s">
        <v>414</v>
      </c>
      <c r="F254" s="221" t="s">
        <v>415</v>
      </c>
      <c r="G254" s="222" t="s">
        <v>214</v>
      </c>
      <c r="H254" s="223">
        <v>4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47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411</v>
      </c>
      <c r="AT254" s="230" t="s">
        <v>131</v>
      </c>
      <c r="AU254" s="230" t="s">
        <v>90</v>
      </c>
      <c r="AY254" s="18" t="s">
        <v>128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90</v>
      </c>
      <c r="BK254" s="231">
        <f>ROUND(I254*H254,2)</f>
        <v>0</v>
      </c>
      <c r="BL254" s="18" t="s">
        <v>411</v>
      </c>
      <c r="BM254" s="230" t="s">
        <v>416</v>
      </c>
    </row>
    <row r="255" s="12" customFormat="1" ht="25.92" customHeight="1">
      <c r="A255" s="12"/>
      <c r="B255" s="203"/>
      <c r="C255" s="204"/>
      <c r="D255" s="205" t="s">
        <v>81</v>
      </c>
      <c r="E255" s="206" t="s">
        <v>209</v>
      </c>
      <c r="F255" s="206" t="s">
        <v>210</v>
      </c>
      <c r="G255" s="204"/>
      <c r="H255" s="204"/>
      <c r="I255" s="207"/>
      <c r="J255" s="208">
        <f>BK255</f>
        <v>0</v>
      </c>
      <c r="K255" s="204"/>
      <c r="L255" s="209"/>
      <c r="M255" s="210"/>
      <c r="N255" s="211"/>
      <c r="O255" s="211"/>
      <c r="P255" s="212">
        <f>SUM(P256:P259)</f>
        <v>0</v>
      </c>
      <c r="Q255" s="211"/>
      <c r="R255" s="212">
        <f>SUM(R256:R259)</f>
        <v>0</v>
      </c>
      <c r="S255" s="211"/>
      <c r="T255" s="213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136</v>
      </c>
      <c r="AT255" s="215" t="s">
        <v>81</v>
      </c>
      <c r="AU255" s="215" t="s">
        <v>82</v>
      </c>
      <c r="AY255" s="214" t="s">
        <v>128</v>
      </c>
      <c r="BK255" s="216">
        <f>SUM(BK256:BK259)</f>
        <v>0</v>
      </c>
    </row>
    <row r="256" s="2" customFormat="1" ht="16.5" customHeight="1">
      <c r="A256" s="39"/>
      <c r="B256" s="40"/>
      <c r="C256" s="219" t="s">
        <v>417</v>
      </c>
      <c r="D256" s="219" t="s">
        <v>131</v>
      </c>
      <c r="E256" s="220" t="s">
        <v>212</v>
      </c>
      <c r="F256" s="221" t="s">
        <v>418</v>
      </c>
      <c r="G256" s="222" t="s">
        <v>214</v>
      </c>
      <c r="H256" s="223">
        <v>1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47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215</v>
      </c>
      <c r="AT256" s="230" t="s">
        <v>131</v>
      </c>
      <c r="AU256" s="230" t="s">
        <v>90</v>
      </c>
      <c r="AY256" s="18" t="s">
        <v>128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90</v>
      </c>
      <c r="BK256" s="231">
        <f>ROUND(I256*H256,2)</f>
        <v>0</v>
      </c>
      <c r="BL256" s="18" t="s">
        <v>215</v>
      </c>
      <c r="BM256" s="230" t="s">
        <v>419</v>
      </c>
    </row>
    <row r="257" s="2" customFormat="1">
      <c r="A257" s="39"/>
      <c r="B257" s="40"/>
      <c r="C257" s="41"/>
      <c r="D257" s="234" t="s">
        <v>420</v>
      </c>
      <c r="E257" s="41"/>
      <c r="F257" s="292" t="s">
        <v>421</v>
      </c>
      <c r="G257" s="41"/>
      <c r="H257" s="41"/>
      <c r="I257" s="293"/>
      <c r="J257" s="41"/>
      <c r="K257" s="41"/>
      <c r="L257" s="45"/>
      <c r="M257" s="294"/>
      <c r="N257" s="295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420</v>
      </c>
      <c r="AU257" s="18" t="s">
        <v>90</v>
      </c>
    </row>
    <row r="258" s="2" customFormat="1" ht="16.5" customHeight="1">
      <c r="A258" s="39"/>
      <c r="B258" s="40"/>
      <c r="C258" s="219" t="s">
        <v>422</v>
      </c>
      <c r="D258" s="219" t="s">
        <v>131</v>
      </c>
      <c r="E258" s="220" t="s">
        <v>423</v>
      </c>
      <c r="F258" s="221" t="s">
        <v>424</v>
      </c>
      <c r="G258" s="222" t="s">
        <v>214</v>
      </c>
      <c r="H258" s="223">
        <v>1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47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215</v>
      </c>
      <c r="AT258" s="230" t="s">
        <v>131</v>
      </c>
      <c r="AU258" s="230" t="s">
        <v>90</v>
      </c>
      <c r="AY258" s="18" t="s">
        <v>128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90</v>
      </c>
      <c r="BK258" s="231">
        <f>ROUND(I258*H258,2)</f>
        <v>0</v>
      </c>
      <c r="BL258" s="18" t="s">
        <v>215</v>
      </c>
      <c r="BM258" s="230" t="s">
        <v>425</v>
      </c>
    </row>
    <row r="259" s="2" customFormat="1" ht="24.15" customHeight="1">
      <c r="A259" s="39"/>
      <c r="B259" s="40"/>
      <c r="C259" s="219" t="s">
        <v>426</v>
      </c>
      <c r="D259" s="219" t="s">
        <v>131</v>
      </c>
      <c r="E259" s="220" t="s">
        <v>427</v>
      </c>
      <c r="F259" s="221" t="s">
        <v>428</v>
      </c>
      <c r="G259" s="222" t="s">
        <v>214</v>
      </c>
      <c r="H259" s="223">
        <v>1</v>
      </c>
      <c r="I259" s="224"/>
      <c r="J259" s="225">
        <f>ROUND(I259*H259,2)</f>
        <v>0</v>
      </c>
      <c r="K259" s="221" t="s">
        <v>1</v>
      </c>
      <c r="L259" s="45"/>
      <c r="M259" s="265" t="s">
        <v>1</v>
      </c>
      <c r="N259" s="266" t="s">
        <v>47</v>
      </c>
      <c r="O259" s="267"/>
      <c r="P259" s="268">
        <f>O259*H259</f>
        <v>0</v>
      </c>
      <c r="Q259" s="268">
        <v>0</v>
      </c>
      <c r="R259" s="268">
        <f>Q259*H259</f>
        <v>0</v>
      </c>
      <c r="S259" s="268">
        <v>0</v>
      </c>
      <c r="T259" s="26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215</v>
      </c>
      <c r="AT259" s="230" t="s">
        <v>131</v>
      </c>
      <c r="AU259" s="230" t="s">
        <v>90</v>
      </c>
      <c r="AY259" s="18" t="s">
        <v>128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90</v>
      </c>
      <c r="BK259" s="231">
        <f>ROUND(I259*H259,2)</f>
        <v>0</v>
      </c>
      <c r="BL259" s="18" t="s">
        <v>215</v>
      </c>
      <c r="BM259" s="230" t="s">
        <v>429</v>
      </c>
    </row>
    <row r="260" s="2" customFormat="1" ht="6.96" customHeight="1">
      <c r="A260" s="39"/>
      <c r="B260" s="67"/>
      <c r="C260" s="68"/>
      <c r="D260" s="68"/>
      <c r="E260" s="68"/>
      <c r="F260" s="68"/>
      <c r="G260" s="68"/>
      <c r="H260" s="68"/>
      <c r="I260" s="68"/>
      <c r="J260" s="68"/>
      <c r="K260" s="68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0WbtHAF5/xP0G7P48adpM4wt/gcTx73MZPP4VKdZQ906eLfR+1RDV+flBCfPyNUtTQxoH1j/vMhuYGLOM/9SWA==" hashValue="xPG954ylAiLJT62UAingiLjbRwqTJY9uoDtzZ2/kmlstXkg9Ei97ZH6dMLtahkuQxlCreBdzsvGOZ0yv5oKvxA==" algorithmName="SHA-512" password="CC35"/>
  <autoFilter ref="C127:K25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Výměna výtahu v objektu Radnická 370/12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6"/>
      <c r="B27" s="147"/>
      <c r="C27" s="146"/>
      <c r="D27" s="146"/>
      <c r="E27" s="148" t="s">
        <v>41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ROUND((SUM(BE117:BE122)),  2)</f>
        <v>0</v>
      </c>
      <c r="G33" s="39"/>
      <c r="H33" s="39"/>
      <c r="I33" s="156">
        <v>0.20999999999999999</v>
      </c>
      <c r="J33" s="155">
        <f>ROUND(((SUM(BE117:BE122))*I33),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ROUND((SUM(BF117:BF122)),  2)</f>
        <v>0</v>
      </c>
      <c r="G34" s="39"/>
      <c r="H34" s="39"/>
      <c r="I34" s="156">
        <v>0.12</v>
      </c>
      <c r="J34" s="155">
        <f>ROUND(((SUM(BF117:BF122))*I34),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ROUND((SUM(BG117:BG122)),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ROUND((SUM(BH117:BH122)),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ROUND((SUM(BI117:BI122)),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Výměna výtahu v objektu Radnická 370/12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Radnická 370/12, 602 00 Brno</v>
      </c>
      <c r="G89" s="41"/>
      <c r="H89" s="41"/>
      <c r="I89" s="33" t="s">
        <v>22</v>
      </c>
      <c r="J89" s="80" t="str">
        <f>IF(J12="","",J12)</f>
        <v>30. 10. 2019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et Ing. Pavel Vyskočil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431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113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Výměna výtahu v objektu Radnická 370/12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03 -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Radnická 370/12, 602 00 Brno</v>
      </c>
      <c r="G111" s="41"/>
      <c r="H111" s="41"/>
      <c r="I111" s="33" t="s">
        <v>22</v>
      </c>
      <c r="J111" s="80" t="str">
        <f>IF(J12="","",J12)</f>
        <v>30. 10. 2019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Statutární město Brno</v>
      </c>
      <c r="G113" s="41"/>
      <c r="H113" s="41"/>
      <c r="I113" s="33" t="s">
        <v>32</v>
      </c>
      <c r="J113" s="37" t="str">
        <f>E21</f>
        <v>Ing. et Ing. Pavel Vyskočil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36</v>
      </c>
      <c r="J114" s="37" t="str">
        <f>E24</f>
        <v>STAGA stavební agentura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114</v>
      </c>
      <c r="D116" s="195" t="s">
        <v>67</v>
      </c>
      <c r="E116" s="195" t="s">
        <v>63</v>
      </c>
      <c r="F116" s="195" t="s">
        <v>64</v>
      </c>
      <c r="G116" s="195" t="s">
        <v>115</v>
      </c>
      <c r="H116" s="195" t="s">
        <v>116</v>
      </c>
      <c r="I116" s="195" t="s">
        <v>117</v>
      </c>
      <c r="J116" s="195" t="s">
        <v>104</v>
      </c>
      <c r="K116" s="196" t="s">
        <v>118</v>
      </c>
      <c r="L116" s="197"/>
      <c r="M116" s="101" t="s">
        <v>1</v>
      </c>
      <c r="N116" s="102" t="s">
        <v>46</v>
      </c>
      <c r="O116" s="102" t="s">
        <v>119</v>
      </c>
      <c r="P116" s="102" t="s">
        <v>120</v>
      </c>
      <c r="Q116" s="102" t="s">
        <v>121</v>
      </c>
      <c r="R116" s="102" t="s">
        <v>122</v>
      </c>
      <c r="S116" s="102" t="s">
        <v>123</v>
      </c>
      <c r="T116" s="103" t="s">
        <v>124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125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81</v>
      </c>
      <c r="AU117" s="18" t="s">
        <v>106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81</v>
      </c>
      <c r="E118" s="206" t="s">
        <v>97</v>
      </c>
      <c r="F118" s="206" t="s">
        <v>432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SUM(P119:P122)</f>
        <v>0</v>
      </c>
      <c r="Q118" s="211"/>
      <c r="R118" s="212">
        <f>SUM(R119:R122)</f>
        <v>0</v>
      </c>
      <c r="S118" s="211"/>
      <c r="T118" s="213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161</v>
      </c>
      <c r="AT118" s="215" t="s">
        <v>81</v>
      </c>
      <c r="AU118" s="215" t="s">
        <v>82</v>
      </c>
      <c r="AY118" s="214" t="s">
        <v>128</v>
      </c>
      <c r="BK118" s="216">
        <f>SUM(BK119:BK122)</f>
        <v>0</v>
      </c>
    </row>
    <row r="119" s="2" customFormat="1" ht="16.5" customHeight="1">
      <c r="A119" s="39"/>
      <c r="B119" s="40"/>
      <c r="C119" s="219" t="s">
        <v>90</v>
      </c>
      <c r="D119" s="219" t="s">
        <v>131</v>
      </c>
      <c r="E119" s="220" t="s">
        <v>433</v>
      </c>
      <c r="F119" s="221" t="s">
        <v>434</v>
      </c>
      <c r="G119" s="222" t="s">
        <v>214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47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136</v>
      </c>
      <c r="AT119" s="230" t="s">
        <v>131</v>
      </c>
      <c r="AU119" s="230" t="s">
        <v>90</v>
      </c>
      <c r="AY119" s="18" t="s">
        <v>128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90</v>
      </c>
      <c r="BK119" s="231">
        <f>ROUND(I119*H119,2)</f>
        <v>0</v>
      </c>
      <c r="BL119" s="18" t="s">
        <v>136</v>
      </c>
      <c r="BM119" s="230" t="s">
        <v>435</v>
      </c>
    </row>
    <row r="120" s="2" customFormat="1" ht="16.5" customHeight="1">
      <c r="A120" s="39"/>
      <c r="B120" s="40"/>
      <c r="C120" s="219" t="s">
        <v>92</v>
      </c>
      <c r="D120" s="219" t="s">
        <v>131</v>
      </c>
      <c r="E120" s="220" t="s">
        <v>436</v>
      </c>
      <c r="F120" s="221" t="s">
        <v>437</v>
      </c>
      <c r="G120" s="222" t="s">
        <v>214</v>
      </c>
      <c r="H120" s="223">
        <v>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47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136</v>
      </c>
      <c r="AT120" s="230" t="s">
        <v>131</v>
      </c>
      <c r="AU120" s="230" t="s">
        <v>90</v>
      </c>
      <c r="AY120" s="18" t="s">
        <v>128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90</v>
      </c>
      <c r="BK120" s="231">
        <f>ROUND(I120*H120,2)</f>
        <v>0</v>
      </c>
      <c r="BL120" s="18" t="s">
        <v>136</v>
      </c>
      <c r="BM120" s="230" t="s">
        <v>438</v>
      </c>
    </row>
    <row r="121" s="2" customFormat="1" ht="16.5" customHeight="1">
      <c r="A121" s="39"/>
      <c r="B121" s="40"/>
      <c r="C121" s="219" t="s">
        <v>148</v>
      </c>
      <c r="D121" s="219" t="s">
        <v>131</v>
      </c>
      <c r="E121" s="220" t="s">
        <v>439</v>
      </c>
      <c r="F121" s="221" t="s">
        <v>440</v>
      </c>
      <c r="G121" s="222" t="s">
        <v>214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47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136</v>
      </c>
      <c r="AT121" s="230" t="s">
        <v>131</v>
      </c>
      <c r="AU121" s="230" t="s">
        <v>90</v>
      </c>
      <c r="AY121" s="18" t="s">
        <v>128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90</v>
      </c>
      <c r="BK121" s="231">
        <f>ROUND(I121*H121,2)</f>
        <v>0</v>
      </c>
      <c r="BL121" s="18" t="s">
        <v>136</v>
      </c>
      <c r="BM121" s="230" t="s">
        <v>441</v>
      </c>
    </row>
    <row r="122" s="2" customFormat="1" ht="16.5" customHeight="1">
      <c r="A122" s="39"/>
      <c r="B122" s="40"/>
      <c r="C122" s="219" t="s">
        <v>136</v>
      </c>
      <c r="D122" s="219" t="s">
        <v>131</v>
      </c>
      <c r="E122" s="220" t="s">
        <v>442</v>
      </c>
      <c r="F122" s="221" t="s">
        <v>443</v>
      </c>
      <c r="G122" s="222" t="s">
        <v>214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65" t="s">
        <v>1</v>
      </c>
      <c r="N122" s="266" t="s">
        <v>47</v>
      </c>
      <c r="O122" s="267"/>
      <c r="P122" s="268">
        <f>O122*H122</f>
        <v>0</v>
      </c>
      <c r="Q122" s="268">
        <v>0</v>
      </c>
      <c r="R122" s="268">
        <f>Q122*H122</f>
        <v>0</v>
      </c>
      <c r="S122" s="268">
        <v>0</v>
      </c>
      <c r="T122" s="26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136</v>
      </c>
      <c r="AT122" s="230" t="s">
        <v>131</v>
      </c>
      <c r="AU122" s="230" t="s">
        <v>90</v>
      </c>
      <c r="AY122" s="18" t="s">
        <v>128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90</v>
      </c>
      <c r="BK122" s="231">
        <f>ROUND(I122*H122,2)</f>
        <v>0</v>
      </c>
      <c r="BL122" s="18" t="s">
        <v>136</v>
      </c>
      <c r="BM122" s="230" t="s">
        <v>444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TQX0P98MQFmrqfGVVJJ/wJfSIm28eH2MGDG6KKZEXmI2TDRbQ4jX8BSEvPRVXDT3vwndzV6V7podAtM1WmI6BA==" hashValue="tYb/P9I5iD1880PtoCr3NeFJ509EOvL1E1+OE4A4hZpoSa1oX7YTVmehYhjew8++fHxM1K01xqD3KGPHLEKC6w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445</v>
      </c>
      <c r="H4" s="21"/>
    </row>
    <row r="5" s="1" customFormat="1" ht="12" customHeight="1">
      <c r="B5" s="21"/>
      <c r="C5" s="296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297" t="s">
        <v>16</v>
      </c>
      <c r="D6" s="298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30. 10. 2019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299"/>
      <c r="C9" s="300" t="s">
        <v>63</v>
      </c>
      <c r="D9" s="301" t="s">
        <v>64</v>
      </c>
      <c r="E9" s="301" t="s">
        <v>115</v>
      </c>
      <c r="F9" s="302" t="s">
        <v>446</v>
      </c>
      <c r="G9" s="192"/>
      <c r="H9" s="299"/>
    </row>
    <row r="10" s="2" customFormat="1" ht="26.4" customHeight="1">
      <c r="A10" s="39"/>
      <c r="B10" s="45"/>
      <c r="C10" s="303" t="s">
        <v>93</v>
      </c>
      <c r="D10" s="303" t="s">
        <v>94</v>
      </c>
      <c r="E10" s="39"/>
      <c r="F10" s="39"/>
      <c r="G10" s="39"/>
      <c r="H10" s="45"/>
    </row>
    <row r="11" s="2" customFormat="1" ht="16.8" customHeight="1">
      <c r="A11" s="39"/>
      <c r="B11" s="45"/>
      <c r="C11" s="304" t="s">
        <v>217</v>
      </c>
      <c r="D11" s="305" t="s">
        <v>1</v>
      </c>
      <c r="E11" s="306" t="s">
        <v>1</v>
      </c>
      <c r="F11" s="307">
        <v>4</v>
      </c>
      <c r="G11" s="39"/>
      <c r="H11" s="45"/>
    </row>
    <row r="12" s="2" customFormat="1" ht="16.8" customHeight="1">
      <c r="A12" s="39"/>
      <c r="B12" s="45"/>
      <c r="C12" s="308" t="s">
        <v>1</v>
      </c>
      <c r="D12" s="308" t="s">
        <v>349</v>
      </c>
      <c r="E12" s="18" t="s">
        <v>1</v>
      </c>
      <c r="F12" s="309">
        <v>0</v>
      </c>
      <c r="G12" s="39"/>
      <c r="H12" s="45"/>
    </row>
    <row r="13" s="2" customFormat="1" ht="16.8" customHeight="1">
      <c r="A13" s="39"/>
      <c r="B13" s="45"/>
      <c r="C13" s="308" t="s">
        <v>1</v>
      </c>
      <c r="D13" s="308" t="s">
        <v>350</v>
      </c>
      <c r="E13" s="18" t="s">
        <v>1</v>
      </c>
      <c r="F13" s="309">
        <v>4</v>
      </c>
      <c r="G13" s="39"/>
      <c r="H13" s="45"/>
    </row>
    <row r="14" s="2" customFormat="1" ht="16.8" customHeight="1">
      <c r="A14" s="39"/>
      <c r="B14" s="45"/>
      <c r="C14" s="308" t="s">
        <v>217</v>
      </c>
      <c r="D14" s="308" t="s">
        <v>351</v>
      </c>
      <c r="E14" s="18" t="s">
        <v>1</v>
      </c>
      <c r="F14" s="309">
        <v>4</v>
      </c>
      <c r="G14" s="39"/>
      <c r="H14" s="45"/>
    </row>
    <row r="15" s="2" customFormat="1" ht="16.8" customHeight="1">
      <c r="A15" s="39"/>
      <c r="B15" s="45"/>
      <c r="C15" s="310" t="s">
        <v>447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08" t="s">
        <v>345</v>
      </c>
      <c r="D16" s="308" t="s">
        <v>346</v>
      </c>
      <c r="E16" s="18" t="s">
        <v>134</v>
      </c>
      <c r="F16" s="309">
        <v>4.2000000000000002</v>
      </c>
      <c r="G16" s="39"/>
      <c r="H16" s="45"/>
    </row>
    <row r="17" s="2" customFormat="1" ht="16.8" customHeight="1">
      <c r="A17" s="39"/>
      <c r="B17" s="45"/>
      <c r="C17" s="308" t="s">
        <v>317</v>
      </c>
      <c r="D17" s="308" t="s">
        <v>318</v>
      </c>
      <c r="E17" s="18" t="s">
        <v>134</v>
      </c>
      <c r="F17" s="309">
        <v>4</v>
      </c>
      <c r="G17" s="39"/>
      <c r="H17" s="45"/>
    </row>
    <row r="18" s="2" customFormat="1" ht="16.8" customHeight="1">
      <c r="A18" s="39"/>
      <c r="B18" s="45"/>
      <c r="C18" s="308" t="s">
        <v>323</v>
      </c>
      <c r="D18" s="308" t="s">
        <v>324</v>
      </c>
      <c r="E18" s="18" t="s">
        <v>134</v>
      </c>
      <c r="F18" s="309">
        <v>4</v>
      </c>
      <c r="G18" s="39"/>
      <c r="H18" s="45"/>
    </row>
    <row r="19" s="2" customFormat="1" ht="16.8" customHeight="1">
      <c r="A19" s="39"/>
      <c r="B19" s="45"/>
      <c r="C19" s="308" t="s">
        <v>328</v>
      </c>
      <c r="D19" s="308" t="s">
        <v>329</v>
      </c>
      <c r="E19" s="18" t="s">
        <v>134</v>
      </c>
      <c r="F19" s="309">
        <v>4</v>
      </c>
      <c r="G19" s="39"/>
      <c r="H19" s="45"/>
    </row>
    <row r="20" s="2" customFormat="1" ht="16.8" customHeight="1">
      <c r="A20" s="39"/>
      <c r="B20" s="45"/>
      <c r="C20" s="304" t="s">
        <v>218</v>
      </c>
      <c r="D20" s="305" t="s">
        <v>1</v>
      </c>
      <c r="E20" s="306" t="s">
        <v>1</v>
      </c>
      <c r="F20" s="307">
        <v>2</v>
      </c>
      <c r="G20" s="39"/>
      <c r="H20" s="45"/>
    </row>
    <row r="21" s="2" customFormat="1" ht="16.8" customHeight="1">
      <c r="A21" s="39"/>
      <c r="B21" s="45"/>
      <c r="C21" s="308" t="s">
        <v>1</v>
      </c>
      <c r="D21" s="308" t="s">
        <v>336</v>
      </c>
      <c r="E21" s="18" t="s">
        <v>1</v>
      </c>
      <c r="F21" s="309">
        <v>0</v>
      </c>
      <c r="G21" s="39"/>
      <c r="H21" s="45"/>
    </row>
    <row r="22" s="2" customFormat="1" ht="16.8" customHeight="1">
      <c r="A22" s="39"/>
      <c r="B22" s="45"/>
      <c r="C22" s="308" t="s">
        <v>1</v>
      </c>
      <c r="D22" s="308" t="s">
        <v>337</v>
      </c>
      <c r="E22" s="18" t="s">
        <v>1</v>
      </c>
      <c r="F22" s="309">
        <v>2</v>
      </c>
      <c r="G22" s="39"/>
      <c r="H22" s="45"/>
    </row>
    <row r="23" s="2" customFormat="1" ht="16.8" customHeight="1">
      <c r="A23" s="39"/>
      <c r="B23" s="45"/>
      <c r="C23" s="308" t="s">
        <v>218</v>
      </c>
      <c r="D23" s="308" t="s">
        <v>141</v>
      </c>
      <c r="E23" s="18" t="s">
        <v>1</v>
      </c>
      <c r="F23" s="309">
        <v>2</v>
      </c>
      <c r="G23" s="39"/>
      <c r="H23" s="45"/>
    </row>
    <row r="24" s="2" customFormat="1" ht="16.8" customHeight="1">
      <c r="A24" s="39"/>
      <c r="B24" s="45"/>
      <c r="C24" s="310" t="s">
        <v>447</v>
      </c>
      <c r="D24" s="39"/>
      <c r="E24" s="39"/>
      <c r="F24" s="39"/>
      <c r="G24" s="39"/>
      <c r="H24" s="45"/>
    </row>
    <row r="25" s="2" customFormat="1">
      <c r="A25" s="39"/>
      <c r="B25" s="45"/>
      <c r="C25" s="308" t="s">
        <v>333</v>
      </c>
      <c r="D25" s="308" t="s">
        <v>334</v>
      </c>
      <c r="E25" s="18" t="s">
        <v>157</v>
      </c>
      <c r="F25" s="309">
        <v>2</v>
      </c>
      <c r="G25" s="39"/>
      <c r="H25" s="45"/>
    </row>
    <row r="26" s="2" customFormat="1" ht="16.8" customHeight="1">
      <c r="A26" s="39"/>
      <c r="B26" s="45"/>
      <c r="C26" s="308" t="s">
        <v>356</v>
      </c>
      <c r="D26" s="308" t="s">
        <v>357</v>
      </c>
      <c r="E26" s="18" t="s">
        <v>157</v>
      </c>
      <c r="F26" s="309">
        <v>2</v>
      </c>
      <c r="G26" s="39"/>
      <c r="H26" s="45"/>
    </row>
    <row r="27" s="2" customFormat="1" ht="16.8" customHeight="1">
      <c r="A27" s="39"/>
      <c r="B27" s="45"/>
      <c r="C27" s="308" t="s">
        <v>345</v>
      </c>
      <c r="D27" s="308" t="s">
        <v>346</v>
      </c>
      <c r="E27" s="18" t="s">
        <v>134</v>
      </c>
      <c r="F27" s="309">
        <v>4.6200000000000001</v>
      </c>
      <c r="G27" s="39"/>
      <c r="H27" s="45"/>
    </row>
    <row r="28" s="2" customFormat="1" ht="7.44" customHeight="1">
      <c r="A28" s="39"/>
      <c r="B28" s="171"/>
      <c r="C28" s="172"/>
      <c r="D28" s="172"/>
      <c r="E28" s="172"/>
      <c r="F28" s="172"/>
      <c r="G28" s="172"/>
      <c r="H28" s="45"/>
    </row>
    <row r="29" s="2" customFormat="1">
      <c r="A29" s="39"/>
      <c r="B29" s="39"/>
      <c r="C29" s="39"/>
      <c r="D29" s="39"/>
      <c r="E29" s="39"/>
      <c r="F29" s="39"/>
      <c r="G29" s="39"/>
      <c r="H29" s="39"/>
    </row>
  </sheetData>
  <sheetProtection sheet="1" formatColumns="0" formatRows="0" objects="1" scenarios="1" spinCount="100000" saltValue="7hM6vvVvnTb0K9CY7RB17fUzvjYwuTcs2c4e7H//wnKNaiCQ597lEToyk9y+6JQqr15IHM2qBmJz1JwrWEFCKA==" hashValue="GqZvlTcAEZ9Hk1sy+JOqr0Jkb0MSyadp1XVbGumdl6gdqUHdd5tspiX0B2lUZRzMUdLKvZTQXBXtDN0n/3fLV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2025-04-15T15:40:21Z</dcterms:created>
  <dcterms:modified xsi:type="dcterms:W3CDTF">2025-04-15T15:40:25Z</dcterms:modified>
</cp:coreProperties>
</file>